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360" yWindow="45" windowWidth="11595" windowHeight="8700"/>
  </bookViews>
  <sheets>
    <sheet name="AG-Darlehen" sheetId="2" r:id="rId1"/>
    <sheet name="Zahlungsplan" sheetId="4" r:id="rId2"/>
  </sheets>
  <definedNames>
    <definedName name="Dia_Ende">Zahlungsplan!#REF!</definedName>
    <definedName name="_xlnm.Print_Area" localSheetId="1">Zahlungsplan!$A$1:$H$132</definedName>
    <definedName name="Freigrenze2600">'AG-Darlehen'!$F$3</definedName>
    <definedName name="Zahlungsplan">Zahlungsplan!$A$13:$E$72</definedName>
  </definedNames>
  <calcPr calcId="145621"/>
</workbook>
</file>

<file path=xl/calcChain.xml><?xml version="1.0" encoding="utf-8"?>
<calcChain xmlns="http://schemas.openxmlformats.org/spreadsheetml/2006/main">
  <c r="C3" i="4" l="1"/>
  <c r="D3" i="4" s="1"/>
  <c r="D22" i="2"/>
  <c r="D20" i="2"/>
  <c r="D24" i="2"/>
  <c r="D26" i="2" s="1"/>
  <c r="J22" i="2"/>
  <c r="J24" i="2" s="1"/>
  <c r="G24" i="2" s="1"/>
  <c r="J18" i="2"/>
  <c r="J20" i="2" s="1"/>
  <c r="C5" i="4"/>
  <c r="D5" i="4" s="1"/>
  <c r="C4" i="4"/>
  <c r="A20" i="2"/>
  <c r="G20" i="2"/>
  <c r="G18" i="2"/>
  <c r="K18" i="2"/>
  <c r="A18" i="2"/>
  <c r="G22" i="2"/>
  <c r="A22" i="2"/>
  <c r="G9" i="2"/>
  <c r="D9" i="4"/>
  <c r="E12" i="4" l="1"/>
  <c r="C7" i="4"/>
  <c r="B13" i="4"/>
  <c r="G12" i="4"/>
  <c r="G13" i="4" s="1"/>
  <c r="H13" i="4" s="1"/>
  <c r="A28" i="2"/>
  <c r="A26" i="2"/>
  <c r="A30" i="2"/>
  <c r="D27" i="2"/>
  <c r="J26" i="2"/>
  <c r="A24" i="2"/>
  <c r="A14" i="4" l="1"/>
  <c r="C9" i="4"/>
  <c r="D13" i="4" s="1"/>
  <c r="G29" i="2"/>
  <c r="G28" i="2"/>
  <c r="G26" i="2"/>
  <c r="J27" i="2"/>
  <c r="G30" i="2"/>
  <c r="A33" i="2"/>
  <c r="C13" i="4" l="1"/>
  <c r="A15" i="4"/>
  <c r="D14" i="4"/>
  <c r="E13" i="4"/>
  <c r="A16" i="4" l="1"/>
  <c r="D15" i="4"/>
  <c r="B14" i="4"/>
  <c r="G14" i="4"/>
  <c r="H14" i="4" s="1"/>
  <c r="D16" i="4" l="1"/>
  <c r="A17" i="4"/>
  <c r="C14" i="4"/>
  <c r="D17" i="4" l="1"/>
  <c r="A18" i="4"/>
  <c r="E14" i="4"/>
  <c r="A19" i="4" l="1"/>
  <c r="D18" i="4"/>
  <c r="G15" i="4"/>
  <c r="H15" i="4" s="1"/>
  <c r="B15" i="4"/>
  <c r="A20" i="4" l="1"/>
  <c r="D19" i="4"/>
  <c r="C15" i="4"/>
  <c r="D20" i="4" l="1"/>
  <c r="A21" i="4"/>
  <c r="E15" i="4"/>
  <c r="D21" i="4" l="1"/>
  <c r="A22" i="4"/>
  <c r="G16" i="4"/>
  <c r="H16" i="4" s="1"/>
  <c r="B16" i="4"/>
  <c r="D22" i="4" l="1"/>
  <c r="A23" i="4"/>
  <c r="C16" i="4"/>
  <c r="A24" i="4" l="1"/>
  <c r="D23" i="4"/>
  <c r="E16" i="4"/>
  <c r="A25" i="4" l="1"/>
  <c r="D24" i="4"/>
  <c r="B17" i="4"/>
  <c r="G17" i="4"/>
  <c r="H17" i="4" s="1"/>
  <c r="A26" i="4" l="1"/>
  <c r="D25" i="4"/>
  <c r="C17" i="4"/>
  <c r="A27" i="4" l="1"/>
  <c r="D26" i="4"/>
  <c r="E17" i="4"/>
  <c r="D27" i="4" l="1"/>
  <c r="A28" i="4"/>
  <c r="B18" i="4"/>
  <c r="C18" i="4" s="1"/>
  <c r="E18" i="4" s="1"/>
  <c r="G18" i="4"/>
  <c r="H18" i="4" s="1"/>
  <c r="A29" i="4" l="1"/>
  <c r="D28" i="4"/>
  <c r="B19" i="4"/>
  <c r="C19" i="4" s="1"/>
  <c r="E19" i="4" s="1"/>
  <c r="G19" i="4"/>
  <c r="H19" i="4" s="1"/>
  <c r="A30" i="4" l="1"/>
  <c r="D29" i="4"/>
  <c r="G20" i="4"/>
  <c r="H20" i="4" s="1"/>
  <c r="B20" i="4"/>
  <c r="C20" i="4" s="1"/>
  <c r="E20" i="4" s="1"/>
  <c r="D30" i="4" l="1"/>
  <c r="A31" i="4"/>
  <c r="B21" i="4"/>
  <c r="C21" i="4" s="1"/>
  <c r="E21" i="4" s="1"/>
  <c r="G21" i="4"/>
  <c r="H21" i="4" s="1"/>
  <c r="A32" i="4" l="1"/>
  <c r="D31" i="4"/>
  <c r="B22" i="4"/>
  <c r="C22" i="4" s="1"/>
  <c r="G22" i="4"/>
  <c r="H22" i="4" s="1"/>
  <c r="E22" i="4"/>
  <c r="D32" i="4" l="1"/>
  <c r="A33" i="4"/>
  <c r="B23" i="4"/>
  <c r="C23" i="4" s="1"/>
  <c r="E23" i="4" s="1"/>
  <c r="G23" i="4"/>
  <c r="H23" i="4" s="1"/>
  <c r="A34" i="4" l="1"/>
  <c r="D33" i="4"/>
  <c r="G24" i="4"/>
  <c r="H24" i="4" s="1"/>
  <c r="B24" i="4"/>
  <c r="C24" i="4" s="1"/>
  <c r="E24" i="4" s="1"/>
  <c r="A35" i="4" l="1"/>
  <c r="D34" i="4"/>
  <c r="B25" i="4"/>
  <c r="C25" i="4" s="1"/>
  <c r="E25" i="4" s="1"/>
  <c r="G25" i="4"/>
  <c r="H25" i="4" s="1"/>
  <c r="D35" i="4" l="1"/>
  <c r="A36" i="4"/>
  <c r="B26" i="4"/>
  <c r="C26" i="4" s="1"/>
  <c r="E26" i="4" s="1"/>
  <c r="G26" i="4"/>
  <c r="H26" i="4" s="1"/>
  <c r="A37" i="4" l="1"/>
  <c r="D36" i="4"/>
  <c r="B27" i="4"/>
  <c r="C27" i="4" s="1"/>
  <c r="E27" i="4" s="1"/>
  <c r="G27" i="4"/>
  <c r="H27" i="4" s="1"/>
  <c r="D37" i="4" l="1"/>
  <c r="A38" i="4"/>
  <c r="B28" i="4"/>
  <c r="C28" i="4" s="1"/>
  <c r="E28" i="4" s="1"/>
  <c r="G28" i="4"/>
  <c r="H28" i="4" s="1"/>
  <c r="A39" i="4" l="1"/>
  <c r="D38" i="4"/>
  <c r="G29" i="4"/>
  <c r="H29" i="4" s="1"/>
  <c r="B29" i="4"/>
  <c r="C29" i="4" s="1"/>
  <c r="E29" i="4" s="1"/>
  <c r="D39" i="4" l="1"/>
  <c r="A40" i="4"/>
  <c r="G30" i="4"/>
  <c r="H30" i="4" s="1"/>
  <c r="B30" i="4"/>
  <c r="C30" i="4" s="1"/>
  <c r="E30" i="4" s="1"/>
  <c r="A41" i="4" l="1"/>
  <c r="D40" i="4"/>
  <c r="G31" i="4"/>
  <c r="H31" i="4" s="1"/>
  <c r="B31" i="4"/>
  <c r="C31" i="4" s="1"/>
  <c r="E31" i="4" s="1"/>
  <c r="A42" i="4" l="1"/>
  <c r="D41" i="4"/>
  <c r="B32" i="4"/>
  <c r="C32" i="4" s="1"/>
  <c r="E32" i="4" s="1"/>
  <c r="G32" i="4"/>
  <c r="H32" i="4" s="1"/>
  <c r="D42" i="4" l="1"/>
  <c r="A43" i="4"/>
  <c r="B33" i="4"/>
  <c r="C33" i="4" s="1"/>
  <c r="E33" i="4" s="1"/>
  <c r="G33" i="4"/>
  <c r="H33" i="4" s="1"/>
  <c r="A44" i="4" l="1"/>
  <c r="D43" i="4"/>
  <c r="G34" i="4"/>
  <c r="H34" i="4" s="1"/>
  <c r="B34" i="4"/>
  <c r="C34" i="4" s="1"/>
  <c r="E34" i="4" s="1"/>
  <c r="A45" i="4" l="1"/>
  <c r="D44" i="4"/>
  <c r="G35" i="4"/>
  <c r="H35" i="4" s="1"/>
  <c r="B35" i="4"/>
  <c r="C35" i="4" s="1"/>
  <c r="E35" i="4" s="1"/>
  <c r="D45" i="4" l="1"/>
  <c r="A46" i="4"/>
  <c r="B36" i="4"/>
  <c r="C36" i="4" s="1"/>
  <c r="E36" i="4" s="1"/>
  <c r="G36" i="4"/>
  <c r="H36" i="4" s="1"/>
  <c r="D46" i="4" l="1"/>
  <c r="A47" i="4"/>
  <c r="G37" i="4"/>
  <c r="H37" i="4" s="1"/>
  <c r="B37" i="4"/>
  <c r="C37" i="4" s="1"/>
  <c r="E37" i="4" s="1"/>
  <c r="A48" i="4" l="1"/>
  <c r="D47" i="4"/>
  <c r="B38" i="4"/>
  <c r="C38" i="4" s="1"/>
  <c r="E38" i="4" s="1"/>
  <c r="G38" i="4"/>
  <c r="H38" i="4" s="1"/>
  <c r="A49" i="4" l="1"/>
  <c r="D48" i="4"/>
  <c r="B39" i="4"/>
  <c r="C39" i="4" s="1"/>
  <c r="E39" i="4" s="1"/>
  <c r="G39" i="4"/>
  <c r="H39" i="4" s="1"/>
  <c r="D49" i="4" l="1"/>
  <c r="A50" i="4"/>
  <c r="B40" i="4"/>
  <c r="C40" i="4" s="1"/>
  <c r="G40" i="4"/>
  <c r="H40" i="4" s="1"/>
  <c r="E40" i="4"/>
  <c r="D50" i="4" l="1"/>
  <c r="A51" i="4"/>
  <c r="G41" i="4"/>
  <c r="H41" i="4" s="1"/>
  <c r="B41" i="4"/>
  <c r="C41" i="4" s="1"/>
  <c r="E41" i="4" s="1"/>
  <c r="A52" i="4" l="1"/>
  <c r="D51" i="4"/>
  <c r="B42" i="4"/>
  <c r="C42" i="4" s="1"/>
  <c r="G42" i="4"/>
  <c r="H42" i="4" s="1"/>
  <c r="E42" i="4"/>
  <c r="D52" i="4" l="1"/>
  <c r="A53" i="4"/>
  <c r="B43" i="4"/>
  <c r="C43" i="4" s="1"/>
  <c r="E43" i="4" s="1"/>
  <c r="G43" i="4"/>
  <c r="H43" i="4" s="1"/>
  <c r="A54" i="4" l="1"/>
  <c r="D53" i="4"/>
  <c r="B44" i="4"/>
  <c r="C44" i="4" s="1"/>
  <c r="G44" i="4"/>
  <c r="H44" i="4" s="1"/>
  <c r="E44" i="4"/>
  <c r="D54" i="4" l="1"/>
  <c r="A55" i="4"/>
  <c r="B45" i="4"/>
  <c r="C45" i="4" s="1"/>
  <c r="E45" i="4" s="1"/>
  <c r="G45" i="4"/>
  <c r="H45" i="4" s="1"/>
  <c r="D55" i="4" l="1"/>
  <c r="A56" i="4"/>
  <c r="B46" i="4"/>
  <c r="C46" i="4" s="1"/>
  <c r="E46" i="4" s="1"/>
  <c r="G46" i="4"/>
  <c r="H46" i="4" s="1"/>
  <c r="D56" i="4" l="1"/>
  <c r="A57" i="4"/>
  <c r="G47" i="4"/>
  <c r="H47" i="4" s="1"/>
  <c r="B47" i="4"/>
  <c r="C47" i="4" s="1"/>
  <c r="E47" i="4" s="1"/>
  <c r="D57" i="4" l="1"/>
  <c r="A58" i="4"/>
  <c r="G48" i="4"/>
  <c r="H48" i="4" s="1"/>
  <c r="B48" i="4"/>
  <c r="C48" i="4" s="1"/>
  <c r="E48" i="4" s="1"/>
  <c r="D58" i="4" l="1"/>
  <c r="A59" i="4"/>
  <c r="G49" i="4"/>
  <c r="H49" i="4" s="1"/>
  <c r="B49" i="4"/>
  <c r="C49" i="4" s="1"/>
  <c r="E49" i="4" s="1"/>
  <c r="D59" i="4" l="1"/>
  <c r="A60" i="4"/>
  <c r="B50" i="4"/>
  <c r="C50" i="4" s="1"/>
  <c r="E50" i="4" s="1"/>
  <c r="G50" i="4"/>
  <c r="H50" i="4" s="1"/>
  <c r="A61" i="4" l="1"/>
  <c r="G51" i="4"/>
  <c r="H51" i="4" s="1"/>
  <c r="B51" i="4"/>
  <c r="C51" i="4" s="1"/>
  <c r="E51" i="4" s="1"/>
  <c r="A62" i="4" l="1"/>
  <c r="D61" i="4"/>
  <c r="G52" i="4"/>
  <c r="H52" i="4" s="1"/>
  <c r="B52" i="4"/>
  <c r="C52" i="4" s="1"/>
  <c r="E52" i="4" s="1"/>
  <c r="A63" i="4" l="1"/>
  <c r="D62" i="4"/>
  <c r="B53" i="4"/>
  <c r="C53" i="4" s="1"/>
  <c r="E53" i="4" s="1"/>
  <c r="G53" i="4"/>
  <c r="H53" i="4" s="1"/>
  <c r="A64" i="4" l="1"/>
  <c r="D63" i="4"/>
  <c r="G54" i="4"/>
  <c r="H54" i="4" s="1"/>
  <c r="B54" i="4"/>
  <c r="C54" i="4" s="1"/>
  <c r="E54" i="4" s="1"/>
  <c r="D64" i="4" l="1"/>
  <c r="A65" i="4"/>
  <c r="B55" i="4"/>
  <c r="C55" i="4" s="1"/>
  <c r="E55" i="4" s="1"/>
  <c r="G55" i="4"/>
  <c r="H55" i="4" s="1"/>
  <c r="A66" i="4" l="1"/>
  <c r="D65" i="4"/>
  <c r="G56" i="4"/>
  <c r="H56" i="4" s="1"/>
  <c r="B56" i="4"/>
  <c r="C56" i="4" s="1"/>
  <c r="E56" i="4" s="1"/>
  <c r="D66" i="4" l="1"/>
  <c r="A67" i="4"/>
  <c r="G57" i="4"/>
  <c r="H57" i="4" s="1"/>
  <c r="B57" i="4"/>
  <c r="C57" i="4" s="1"/>
  <c r="E57" i="4" s="1"/>
  <c r="D67" i="4" l="1"/>
  <c r="A68" i="4"/>
  <c r="B58" i="4"/>
  <c r="C58" i="4" s="1"/>
  <c r="E58" i="4" s="1"/>
  <c r="G58" i="4"/>
  <c r="H58" i="4" s="1"/>
  <c r="A69" i="4" l="1"/>
  <c r="D68" i="4"/>
  <c r="B59" i="4"/>
  <c r="C59" i="4" s="1"/>
  <c r="E59" i="4" s="1"/>
  <c r="D60" i="4" s="1"/>
  <c r="G59" i="4"/>
  <c r="H59" i="4" s="1"/>
  <c r="A70" i="4" l="1"/>
  <c r="D69" i="4"/>
  <c r="B60" i="4"/>
  <c r="C60" i="4" s="1"/>
  <c r="E60" i="4" s="1"/>
  <c r="G60" i="4"/>
  <c r="H60" i="4" s="1"/>
  <c r="A71" i="4" l="1"/>
  <c r="D70" i="4"/>
  <c r="G61" i="4"/>
  <c r="H61" i="4" s="1"/>
  <c r="B61" i="4"/>
  <c r="C61" i="4" s="1"/>
  <c r="E61" i="4" s="1"/>
  <c r="A72" i="4" l="1"/>
  <c r="D71" i="4"/>
  <c r="G62" i="4"/>
  <c r="H62" i="4" s="1"/>
  <c r="B62" i="4"/>
  <c r="C62" i="4" s="1"/>
  <c r="E62" i="4" s="1"/>
  <c r="A73" i="4" l="1"/>
  <c r="G63" i="4"/>
  <c r="H63" i="4" s="1"/>
  <c r="B63" i="4"/>
  <c r="C63" i="4" s="1"/>
  <c r="E63" i="4" s="1"/>
  <c r="A74" i="4" l="1"/>
  <c r="D73" i="4"/>
  <c r="B64" i="4"/>
  <c r="C64" i="4" s="1"/>
  <c r="E64" i="4" s="1"/>
  <c r="G64" i="4"/>
  <c r="H64" i="4" s="1"/>
  <c r="D74" i="4" l="1"/>
  <c r="A75" i="4"/>
  <c r="B65" i="4"/>
  <c r="C65" i="4" s="1"/>
  <c r="E65" i="4" s="1"/>
  <c r="G65" i="4"/>
  <c r="H65" i="4" s="1"/>
  <c r="A76" i="4" l="1"/>
  <c r="D75" i="4"/>
  <c r="G66" i="4"/>
  <c r="H66" i="4" s="1"/>
  <c r="B66" i="4"/>
  <c r="C66" i="4" s="1"/>
  <c r="E66" i="4" s="1"/>
  <c r="A77" i="4" l="1"/>
  <c r="D76" i="4"/>
  <c r="G67" i="4"/>
  <c r="H67" i="4" s="1"/>
  <c r="B67" i="4"/>
  <c r="C67" i="4" s="1"/>
  <c r="E67" i="4" s="1"/>
  <c r="A78" i="4" l="1"/>
  <c r="D77" i="4"/>
  <c r="G68" i="4"/>
  <c r="H68" i="4" s="1"/>
  <c r="B68" i="4"/>
  <c r="C68" i="4" s="1"/>
  <c r="E68" i="4" s="1"/>
  <c r="D78" i="4" l="1"/>
  <c r="A79" i="4"/>
  <c r="G69" i="4"/>
  <c r="H69" i="4" s="1"/>
  <c r="B69" i="4"/>
  <c r="C69" i="4" s="1"/>
  <c r="E69" i="4" s="1"/>
  <c r="A80" i="4" l="1"/>
  <c r="D79" i="4"/>
  <c r="B70" i="4"/>
  <c r="C70" i="4" s="1"/>
  <c r="E70" i="4" s="1"/>
  <c r="G70" i="4"/>
  <c r="H70" i="4" s="1"/>
  <c r="D80" i="4" l="1"/>
  <c r="A81" i="4"/>
  <c r="G71" i="4"/>
  <c r="H71" i="4" s="1"/>
  <c r="B71" i="4"/>
  <c r="C71" i="4" s="1"/>
  <c r="E71" i="4" s="1"/>
  <c r="D72" i="4" s="1"/>
  <c r="D81" i="4" l="1"/>
  <c r="A82" i="4"/>
  <c r="G72" i="4"/>
  <c r="H72" i="4" s="1"/>
  <c r="B72" i="4"/>
  <c r="D82" i="4" l="1"/>
  <c r="A83" i="4"/>
  <c r="C72" i="4"/>
  <c r="A84" i="4" l="1"/>
  <c r="D83" i="4"/>
  <c r="E72" i="4"/>
  <c r="A85" i="4" l="1"/>
  <c r="B73" i="4"/>
  <c r="C73" i="4" s="1"/>
  <c r="E73" i="4" s="1"/>
  <c r="G73" i="4"/>
  <c r="H73" i="4" s="1"/>
  <c r="A86" i="4" l="1"/>
  <c r="D85" i="4"/>
  <c r="B74" i="4"/>
  <c r="C74" i="4" s="1"/>
  <c r="E74" i="4" s="1"/>
  <c r="G74" i="4"/>
  <c r="H74" i="4" s="1"/>
  <c r="D86" i="4" l="1"/>
  <c r="A87" i="4"/>
  <c r="G75" i="4"/>
  <c r="H75" i="4" s="1"/>
  <c r="B75" i="4"/>
  <c r="C75" i="4" s="1"/>
  <c r="E75" i="4" s="1"/>
  <c r="D87" i="4" l="1"/>
  <c r="A88" i="4"/>
  <c r="B76" i="4"/>
  <c r="C76" i="4" s="1"/>
  <c r="E76" i="4" s="1"/>
  <c r="G76" i="4"/>
  <c r="H76" i="4" s="1"/>
  <c r="D88" i="4" l="1"/>
  <c r="A89" i="4"/>
  <c r="G77" i="4"/>
  <c r="H77" i="4" s="1"/>
  <c r="B77" i="4"/>
  <c r="C77" i="4" s="1"/>
  <c r="E77" i="4" s="1"/>
  <c r="A90" i="4" l="1"/>
  <c r="D89" i="4"/>
  <c r="G78" i="4"/>
  <c r="H78" i="4" s="1"/>
  <c r="B78" i="4"/>
  <c r="C78" i="4" s="1"/>
  <c r="E78" i="4" s="1"/>
  <c r="A91" i="4" l="1"/>
  <c r="D90" i="4"/>
  <c r="G79" i="4"/>
  <c r="H79" i="4" s="1"/>
  <c r="B79" i="4"/>
  <c r="C79" i="4" s="1"/>
  <c r="E79" i="4" s="1"/>
  <c r="D91" i="4" l="1"/>
  <c r="A92" i="4"/>
  <c r="B80" i="4"/>
  <c r="C80" i="4" s="1"/>
  <c r="E80" i="4" s="1"/>
  <c r="G80" i="4"/>
  <c r="H80" i="4" s="1"/>
  <c r="A93" i="4" l="1"/>
  <c r="D92" i="4"/>
  <c r="B81" i="4"/>
  <c r="C81" i="4" s="1"/>
  <c r="E81" i="4" s="1"/>
  <c r="G81" i="4"/>
  <c r="H81" i="4" s="1"/>
  <c r="A94" i="4" l="1"/>
  <c r="D93" i="4"/>
  <c r="B82" i="4"/>
  <c r="C82" i="4" s="1"/>
  <c r="E82" i="4" s="1"/>
  <c r="G82" i="4"/>
  <c r="H82" i="4" s="1"/>
  <c r="D94" i="4" l="1"/>
  <c r="A95" i="4"/>
  <c r="B83" i="4"/>
  <c r="C83" i="4" s="1"/>
  <c r="E83" i="4" s="1"/>
  <c r="D84" i="4" s="1"/>
  <c r="G83" i="4"/>
  <c r="H83" i="4" s="1"/>
  <c r="D95" i="4" l="1"/>
  <c r="A96" i="4"/>
  <c r="G84" i="4"/>
  <c r="H84" i="4" s="1"/>
  <c r="B84" i="4"/>
  <c r="C84" i="4" s="1"/>
  <c r="E84" i="4" s="1"/>
  <c r="A97" i="4" l="1"/>
  <c r="D96" i="4"/>
  <c r="G85" i="4"/>
  <c r="H85" i="4" s="1"/>
  <c r="B85" i="4"/>
  <c r="C85" i="4" s="1"/>
  <c r="E85" i="4" s="1"/>
  <c r="A98" i="4" l="1"/>
  <c r="D97" i="4"/>
  <c r="B86" i="4"/>
  <c r="C86" i="4" s="1"/>
  <c r="G86" i="4"/>
  <c r="H86" i="4" s="1"/>
  <c r="E86" i="4"/>
  <c r="D98" i="4" l="1"/>
  <c r="A99" i="4"/>
  <c r="B87" i="4"/>
  <c r="C87" i="4" s="1"/>
  <c r="E87" i="4" s="1"/>
  <c r="G87" i="4"/>
  <c r="H87" i="4" s="1"/>
  <c r="A100" i="4" l="1"/>
  <c r="D99" i="4"/>
  <c r="G88" i="4"/>
  <c r="H88" i="4" s="1"/>
  <c r="B88" i="4"/>
  <c r="C88" i="4" s="1"/>
  <c r="E88" i="4" s="1"/>
  <c r="A101" i="4" l="1"/>
  <c r="D100" i="4"/>
  <c r="G89" i="4"/>
  <c r="H89" i="4" s="1"/>
  <c r="B89" i="4"/>
  <c r="C89" i="4" s="1"/>
  <c r="E89" i="4" s="1"/>
  <c r="A102" i="4" l="1"/>
  <c r="D101" i="4"/>
  <c r="G90" i="4"/>
  <c r="H90" i="4" s="1"/>
  <c r="B90" i="4"/>
  <c r="C90" i="4" s="1"/>
  <c r="E90" i="4" s="1"/>
  <c r="A103" i="4" l="1"/>
  <c r="D102" i="4"/>
  <c r="G91" i="4"/>
  <c r="H91" i="4" s="1"/>
  <c r="B91" i="4"/>
  <c r="C91" i="4" s="1"/>
  <c r="E91" i="4" s="1"/>
  <c r="D103" i="4" l="1"/>
  <c r="A104" i="4"/>
  <c r="G92" i="4"/>
  <c r="H92" i="4" s="1"/>
  <c r="B92" i="4"/>
  <c r="C92" i="4" s="1"/>
  <c r="E92" i="4" s="1"/>
  <c r="D104" i="4" l="1"/>
  <c r="A105" i="4"/>
  <c r="G93" i="4"/>
  <c r="H93" i="4" s="1"/>
  <c r="B93" i="4"/>
  <c r="C93" i="4" s="1"/>
  <c r="E93" i="4" s="1"/>
  <c r="D105" i="4" l="1"/>
  <c r="A106" i="4"/>
  <c r="B94" i="4"/>
  <c r="C94" i="4" s="1"/>
  <c r="E94" i="4" s="1"/>
  <c r="G94" i="4"/>
  <c r="H94" i="4" s="1"/>
  <c r="A107" i="4" l="1"/>
  <c r="D106" i="4"/>
  <c r="G95" i="4"/>
  <c r="H95" i="4" s="1"/>
  <c r="B95" i="4"/>
  <c r="C95" i="4" s="1"/>
  <c r="E95" i="4" s="1"/>
  <c r="A108" i="4" l="1"/>
  <c r="A109" i="4" s="1"/>
  <c r="D107" i="4"/>
  <c r="B96" i="4"/>
  <c r="C96" i="4" s="1"/>
  <c r="E96" i="4" s="1"/>
  <c r="G96" i="4"/>
  <c r="H96" i="4" s="1"/>
  <c r="D109" i="4"/>
  <c r="A110" i="4"/>
  <c r="D110" i="4" l="1"/>
  <c r="A111" i="4"/>
  <c r="G97" i="4"/>
  <c r="H97" i="4" s="1"/>
  <c r="B97" i="4"/>
  <c r="C97" i="4" s="1"/>
  <c r="E97" i="4" s="1"/>
  <c r="G98" i="4" l="1"/>
  <c r="H98" i="4" s="1"/>
  <c r="B98" i="4"/>
  <c r="C98" i="4" s="1"/>
  <c r="E98" i="4" s="1"/>
  <c r="D111" i="4"/>
  <c r="A112" i="4"/>
  <c r="B99" i="4" l="1"/>
  <c r="C99" i="4" s="1"/>
  <c r="E99" i="4"/>
  <c r="G99" i="4"/>
  <c r="H99" i="4" s="1"/>
  <c r="D112" i="4"/>
  <c r="A113" i="4"/>
  <c r="A114" i="4" l="1"/>
  <c r="D113" i="4"/>
  <c r="G100" i="4"/>
  <c r="H100" i="4" s="1"/>
  <c r="B100" i="4"/>
  <c r="C100" i="4" s="1"/>
  <c r="E100" i="4" s="1"/>
  <c r="G101" i="4" l="1"/>
  <c r="H101" i="4" s="1"/>
  <c r="B101" i="4"/>
  <c r="C101" i="4" s="1"/>
  <c r="E101" i="4" s="1"/>
  <c r="D114" i="4"/>
  <c r="A115" i="4"/>
  <c r="G102" i="4" l="1"/>
  <c r="H102" i="4" s="1"/>
  <c r="B102" i="4"/>
  <c r="C102" i="4" s="1"/>
  <c r="E102" i="4" s="1"/>
  <c r="A116" i="4"/>
  <c r="D115" i="4"/>
  <c r="G103" i="4" l="1"/>
  <c r="H103" i="4" s="1"/>
  <c r="B103" i="4"/>
  <c r="C103" i="4" s="1"/>
  <c r="E103" i="4" s="1"/>
  <c r="A117" i="4"/>
  <c r="D116" i="4"/>
  <c r="B104" i="4" l="1"/>
  <c r="C104" i="4" s="1"/>
  <c r="G104" i="4"/>
  <c r="H104" i="4" s="1"/>
  <c r="E104" i="4"/>
  <c r="A118" i="4"/>
  <c r="D117" i="4"/>
  <c r="G105" i="4" l="1"/>
  <c r="H105" i="4" s="1"/>
  <c r="B105" i="4"/>
  <c r="C105" i="4" s="1"/>
  <c r="E105" i="4" s="1"/>
  <c r="D118" i="4"/>
  <c r="A119" i="4"/>
  <c r="G106" i="4" l="1"/>
  <c r="H106" i="4" s="1"/>
  <c r="B106" i="4"/>
  <c r="C106" i="4" s="1"/>
  <c r="E106" i="4" s="1"/>
  <c r="D119" i="4"/>
  <c r="A120" i="4"/>
  <c r="B107" i="4" l="1"/>
  <c r="C107" i="4" s="1"/>
  <c r="E107" i="4" s="1"/>
  <c r="D108" i="4" s="1"/>
  <c r="G107" i="4"/>
  <c r="H107" i="4" s="1"/>
  <c r="D120" i="4"/>
  <c r="A121" i="4"/>
  <c r="G108" i="4" l="1"/>
  <c r="H108" i="4" s="1"/>
  <c r="B108" i="4"/>
  <c r="C108" i="4" s="1"/>
  <c r="E108" i="4" s="1"/>
  <c r="D121" i="4"/>
  <c r="A122" i="4"/>
  <c r="B109" i="4" l="1"/>
  <c r="C109" i="4" s="1"/>
  <c r="E109" i="4"/>
  <c r="G109" i="4"/>
  <c r="H109" i="4" s="1"/>
  <c r="D122" i="4"/>
  <c r="A123" i="4"/>
  <c r="A124" i="4" l="1"/>
  <c r="D123" i="4"/>
  <c r="B110" i="4"/>
  <c r="C110" i="4" s="1"/>
  <c r="E110" i="4" s="1"/>
  <c r="G110" i="4"/>
  <c r="H110" i="4" s="1"/>
  <c r="G111" i="4" l="1"/>
  <c r="H111" i="4" s="1"/>
  <c r="B111" i="4"/>
  <c r="C111" i="4" s="1"/>
  <c r="E111" i="4" s="1"/>
  <c r="A125" i="4"/>
  <c r="D124" i="4"/>
  <c r="G112" i="4" l="1"/>
  <c r="H112" i="4" s="1"/>
  <c r="B112" i="4"/>
  <c r="C112" i="4" s="1"/>
  <c r="E112" i="4" s="1"/>
  <c r="A126" i="4"/>
  <c r="D125" i="4"/>
  <c r="G113" i="4" l="1"/>
  <c r="H113" i="4" s="1"/>
  <c r="B113" i="4"/>
  <c r="C113" i="4" s="1"/>
  <c r="E113" i="4" s="1"/>
  <c r="A127" i="4"/>
  <c r="D126" i="4"/>
  <c r="B114" i="4" l="1"/>
  <c r="C114" i="4" s="1"/>
  <c r="E114" i="4" s="1"/>
  <c r="G114" i="4"/>
  <c r="H114" i="4" s="1"/>
  <c r="D127" i="4"/>
  <c r="A128" i="4"/>
  <c r="G115" i="4" l="1"/>
  <c r="H115" i="4" s="1"/>
  <c r="B115" i="4"/>
  <c r="C115" i="4" s="1"/>
  <c r="E115" i="4" s="1"/>
  <c r="A129" i="4"/>
  <c r="D128" i="4"/>
  <c r="B116" i="4" l="1"/>
  <c r="C116" i="4" s="1"/>
  <c r="E116" i="4" s="1"/>
  <c r="G116" i="4"/>
  <c r="H116" i="4" s="1"/>
  <c r="A130" i="4"/>
  <c r="D129" i="4"/>
  <c r="A131" i="4" l="1"/>
  <c r="D130" i="4"/>
  <c r="G117" i="4"/>
  <c r="H117" i="4" s="1"/>
  <c r="B117" i="4"/>
  <c r="C117" i="4" s="1"/>
  <c r="E117" i="4" s="1"/>
  <c r="G118" i="4" l="1"/>
  <c r="H118" i="4" s="1"/>
  <c r="B118" i="4"/>
  <c r="C118" i="4" s="1"/>
  <c r="E118" i="4" s="1"/>
  <c r="A132" i="4"/>
  <c r="A133" i="4" s="1"/>
  <c r="D131" i="4"/>
  <c r="A134" i="4" l="1"/>
  <c r="D133" i="4"/>
  <c r="B119" i="4"/>
  <c r="C119" i="4" s="1"/>
  <c r="G119" i="4"/>
  <c r="H119" i="4" s="1"/>
  <c r="E119" i="4"/>
  <c r="A135" i="4" l="1"/>
  <c r="D134" i="4"/>
  <c r="B120" i="4"/>
  <c r="C120" i="4" s="1"/>
  <c r="G120" i="4"/>
  <c r="H120" i="4" s="1"/>
  <c r="E120" i="4"/>
  <c r="A136" i="4" l="1"/>
  <c r="D135" i="4"/>
  <c r="G121" i="4"/>
  <c r="H121" i="4" s="1"/>
  <c r="B121" i="4"/>
  <c r="C121" i="4" s="1"/>
  <c r="E121" i="4" s="1"/>
  <c r="A137" i="4" l="1"/>
  <c r="D136" i="4"/>
  <c r="B122" i="4"/>
  <c r="C122" i="4" s="1"/>
  <c r="E122" i="4" s="1"/>
  <c r="G122" i="4"/>
  <c r="H122" i="4" s="1"/>
  <c r="A138" i="4" l="1"/>
  <c r="D137" i="4"/>
  <c r="B123" i="4"/>
  <c r="C123" i="4" s="1"/>
  <c r="E123" i="4" s="1"/>
  <c r="G123" i="4"/>
  <c r="H123" i="4" s="1"/>
  <c r="A139" i="4" l="1"/>
  <c r="D138" i="4"/>
  <c r="B124" i="4"/>
  <c r="C124" i="4" s="1"/>
  <c r="E124" i="4" s="1"/>
  <c r="G124" i="4"/>
  <c r="H124" i="4" s="1"/>
  <c r="A140" i="4" l="1"/>
  <c r="D139" i="4"/>
  <c r="B125" i="4"/>
  <c r="C125" i="4" s="1"/>
  <c r="G125" i="4"/>
  <c r="H125" i="4" s="1"/>
  <c r="E125" i="4"/>
  <c r="A141" i="4" l="1"/>
  <c r="D140" i="4"/>
  <c r="B126" i="4"/>
  <c r="C126" i="4" s="1"/>
  <c r="E126" i="4" s="1"/>
  <c r="G126" i="4"/>
  <c r="H126" i="4" s="1"/>
  <c r="A142" i="4" l="1"/>
  <c r="D141" i="4"/>
  <c r="B127" i="4"/>
  <c r="C127" i="4" s="1"/>
  <c r="G127" i="4"/>
  <c r="H127" i="4" s="1"/>
  <c r="E127" i="4"/>
  <c r="A143" i="4" l="1"/>
  <c r="D142" i="4"/>
  <c r="B128" i="4"/>
  <c r="C128" i="4" s="1"/>
  <c r="E128" i="4" s="1"/>
  <c r="G128" i="4"/>
  <c r="H128" i="4" s="1"/>
  <c r="A144" i="4" l="1"/>
  <c r="D143" i="4"/>
  <c r="G129" i="4"/>
  <c r="H129" i="4" s="1"/>
  <c r="B129" i="4"/>
  <c r="C129" i="4" s="1"/>
  <c r="E129" i="4" s="1"/>
  <c r="A145" i="4" l="1"/>
  <c r="D144" i="4"/>
  <c r="B130" i="4"/>
  <c r="C130" i="4" s="1"/>
  <c r="E130" i="4" s="1"/>
  <c r="G130" i="4"/>
  <c r="H130" i="4" s="1"/>
  <c r="A146" i="4" l="1"/>
  <c r="D145" i="4"/>
  <c r="B131" i="4"/>
  <c r="C131" i="4" s="1"/>
  <c r="G131" i="4"/>
  <c r="H131" i="4" s="1"/>
  <c r="E131" i="4"/>
  <c r="A147" i="4" l="1"/>
  <c r="D146" i="4"/>
  <c r="D132" i="4"/>
  <c r="B132" i="4"/>
  <c r="G132" i="4"/>
  <c r="H132" i="4" s="1"/>
  <c r="A148" i="4" l="1"/>
  <c r="D147" i="4"/>
  <c r="C132" i="4"/>
  <c r="E132" i="4" s="1"/>
  <c r="A149" i="4" l="1"/>
  <c r="D148" i="4"/>
  <c r="G133" i="4"/>
  <c r="H133" i="4" s="1"/>
  <c r="B133" i="4"/>
  <c r="C133" i="4" s="1"/>
  <c r="E133" i="4" s="1"/>
  <c r="A150" i="4" l="1"/>
  <c r="D149" i="4"/>
  <c r="G134" i="4"/>
  <c r="H134" i="4" s="1"/>
  <c r="B134" i="4"/>
  <c r="C134" i="4" s="1"/>
  <c r="E134" i="4" s="1"/>
  <c r="A151" i="4" l="1"/>
  <c r="D150" i="4"/>
  <c r="G135" i="4"/>
  <c r="H135" i="4" s="1"/>
  <c r="B135" i="4"/>
  <c r="C135" i="4" s="1"/>
  <c r="E135" i="4" s="1"/>
  <c r="A152" i="4" l="1"/>
  <c r="D151" i="4"/>
  <c r="G136" i="4"/>
  <c r="H136" i="4" s="1"/>
  <c r="B136" i="4"/>
  <c r="C136" i="4" s="1"/>
  <c r="E136" i="4" s="1"/>
  <c r="A153" i="4" l="1"/>
  <c r="D152" i="4"/>
  <c r="G137" i="4"/>
  <c r="H137" i="4" s="1"/>
  <c r="B137" i="4"/>
  <c r="C137" i="4" s="1"/>
  <c r="E137" i="4" s="1"/>
  <c r="A154" i="4" l="1"/>
  <c r="D153" i="4"/>
  <c r="G138" i="4"/>
  <c r="H138" i="4" s="1"/>
  <c r="B138" i="4"/>
  <c r="C138" i="4" s="1"/>
  <c r="E138" i="4" s="1"/>
  <c r="A155" i="4" l="1"/>
  <c r="D154" i="4"/>
  <c r="G139" i="4"/>
  <c r="H139" i="4" s="1"/>
  <c r="B139" i="4"/>
  <c r="C139" i="4" s="1"/>
  <c r="E139" i="4" s="1"/>
  <c r="A156" i="4" l="1"/>
  <c r="D155" i="4"/>
  <c r="G140" i="4"/>
  <c r="H140" i="4" s="1"/>
  <c r="B140" i="4"/>
  <c r="C140" i="4" s="1"/>
  <c r="E140" i="4" s="1"/>
  <c r="A157" i="4" l="1"/>
  <c r="D156" i="4"/>
  <c r="G141" i="4"/>
  <c r="H141" i="4" s="1"/>
  <c r="B141" i="4"/>
  <c r="C141" i="4" s="1"/>
  <c r="E141" i="4" s="1"/>
  <c r="A158" i="4" l="1"/>
  <c r="D157" i="4"/>
  <c r="G142" i="4"/>
  <c r="H142" i="4" s="1"/>
  <c r="B142" i="4"/>
  <c r="C142" i="4" s="1"/>
  <c r="E142" i="4" s="1"/>
  <c r="A159" i="4" l="1"/>
  <c r="D158" i="4"/>
  <c r="G143" i="4"/>
  <c r="H143" i="4" s="1"/>
  <c r="B143" i="4"/>
  <c r="C143" i="4" s="1"/>
  <c r="E143" i="4" s="1"/>
  <c r="A160" i="4" l="1"/>
  <c r="D159" i="4"/>
  <c r="G144" i="4"/>
  <c r="H144" i="4" s="1"/>
  <c r="B144" i="4"/>
  <c r="C144" i="4" s="1"/>
  <c r="E144" i="4" s="1"/>
  <c r="A161" i="4" l="1"/>
  <c r="D160" i="4"/>
  <c r="G145" i="4"/>
  <c r="H145" i="4" s="1"/>
  <c r="B145" i="4"/>
  <c r="C145" i="4" s="1"/>
  <c r="E145" i="4" s="1"/>
  <c r="A162" i="4" l="1"/>
  <c r="D161" i="4"/>
  <c r="G146" i="4"/>
  <c r="H146" i="4" s="1"/>
  <c r="B146" i="4"/>
  <c r="C146" i="4" s="1"/>
  <c r="E146" i="4" s="1"/>
  <c r="A163" i="4" l="1"/>
  <c r="D162" i="4"/>
  <c r="G147" i="4"/>
  <c r="H147" i="4" s="1"/>
  <c r="B147" i="4"/>
  <c r="C147" i="4" s="1"/>
  <c r="E147" i="4" s="1"/>
  <c r="A164" i="4" l="1"/>
  <c r="D163" i="4"/>
  <c r="G148" i="4"/>
  <c r="H148" i="4" s="1"/>
  <c r="B148" i="4"/>
  <c r="C148" i="4" s="1"/>
  <c r="E148" i="4" s="1"/>
  <c r="A165" i="4" l="1"/>
  <c r="D164" i="4"/>
  <c r="G149" i="4"/>
  <c r="H149" i="4" s="1"/>
  <c r="B149" i="4"/>
  <c r="C149" i="4" s="1"/>
  <c r="E149" i="4" s="1"/>
  <c r="A166" i="4" l="1"/>
  <c r="D165" i="4"/>
  <c r="G150" i="4"/>
  <c r="H150" i="4" s="1"/>
  <c r="B150" i="4"/>
  <c r="C150" i="4" s="1"/>
  <c r="E150" i="4" s="1"/>
  <c r="A167" i="4" l="1"/>
  <c r="D166" i="4"/>
  <c r="G151" i="4"/>
  <c r="H151" i="4" s="1"/>
  <c r="B151" i="4"/>
  <c r="C151" i="4" s="1"/>
  <c r="E151" i="4" s="1"/>
  <c r="A168" i="4" l="1"/>
  <c r="D167" i="4"/>
  <c r="G152" i="4"/>
  <c r="H152" i="4" s="1"/>
  <c r="B152" i="4"/>
  <c r="C152" i="4" s="1"/>
  <c r="E152" i="4" s="1"/>
  <c r="A169" i="4" l="1"/>
  <c r="D168" i="4"/>
  <c r="G153" i="4"/>
  <c r="H153" i="4" s="1"/>
  <c r="B153" i="4"/>
  <c r="C153" i="4" s="1"/>
  <c r="E153" i="4" s="1"/>
  <c r="A170" i="4" l="1"/>
  <c r="D169" i="4"/>
  <c r="G154" i="4"/>
  <c r="H154" i="4" s="1"/>
  <c r="B154" i="4"/>
  <c r="C154" i="4" s="1"/>
  <c r="E154" i="4" s="1"/>
  <c r="A171" i="4" l="1"/>
  <c r="D170" i="4"/>
  <c r="G155" i="4"/>
  <c r="H155" i="4" s="1"/>
  <c r="B155" i="4"/>
  <c r="C155" i="4" s="1"/>
  <c r="E155" i="4" s="1"/>
  <c r="A172" i="4" l="1"/>
  <c r="D171" i="4"/>
  <c r="G156" i="4"/>
  <c r="H156" i="4" s="1"/>
  <c r="B156" i="4"/>
  <c r="C156" i="4" s="1"/>
  <c r="E156" i="4" s="1"/>
  <c r="A173" i="4" l="1"/>
  <c r="D172" i="4"/>
  <c r="G157" i="4"/>
  <c r="H157" i="4" s="1"/>
  <c r="B157" i="4"/>
  <c r="C157" i="4" s="1"/>
  <c r="E157" i="4" s="1"/>
  <c r="A174" i="4" l="1"/>
  <c r="D173" i="4"/>
  <c r="G158" i="4"/>
  <c r="H158" i="4" s="1"/>
  <c r="B158" i="4"/>
  <c r="C158" i="4" s="1"/>
  <c r="E158" i="4" s="1"/>
  <c r="A175" i="4" l="1"/>
  <c r="D174" i="4"/>
  <c r="G159" i="4"/>
  <c r="H159" i="4" s="1"/>
  <c r="B159" i="4"/>
  <c r="C159" i="4" s="1"/>
  <c r="E159" i="4" s="1"/>
  <c r="A176" i="4" l="1"/>
  <c r="D175" i="4"/>
  <c r="G160" i="4"/>
  <c r="H160" i="4" s="1"/>
  <c r="B160" i="4"/>
  <c r="C160" i="4" s="1"/>
  <c r="E160" i="4" s="1"/>
  <c r="A177" i="4" l="1"/>
  <c r="D176" i="4"/>
  <c r="G161" i="4"/>
  <c r="H161" i="4" s="1"/>
  <c r="B161" i="4"/>
  <c r="C161" i="4" s="1"/>
  <c r="E161" i="4" s="1"/>
  <c r="A178" i="4" l="1"/>
  <c r="D177" i="4"/>
  <c r="G162" i="4"/>
  <c r="H162" i="4" s="1"/>
  <c r="B162" i="4"/>
  <c r="C162" i="4" s="1"/>
  <c r="E162" i="4" s="1"/>
  <c r="A179" i="4" l="1"/>
  <c r="D178" i="4"/>
  <c r="G163" i="4"/>
  <c r="H163" i="4" s="1"/>
  <c r="B163" i="4"/>
  <c r="C163" i="4" s="1"/>
  <c r="E163" i="4" s="1"/>
  <c r="A180" i="4" l="1"/>
  <c r="D179" i="4"/>
  <c r="G164" i="4"/>
  <c r="H164" i="4" s="1"/>
  <c r="B164" i="4"/>
  <c r="C164" i="4" s="1"/>
  <c r="E164" i="4" s="1"/>
  <c r="A181" i="4" l="1"/>
  <c r="D180" i="4"/>
  <c r="G165" i="4"/>
  <c r="H165" i="4" s="1"/>
  <c r="B165" i="4"/>
  <c r="C165" i="4" s="1"/>
  <c r="E165" i="4" s="1"/>
  <c r="A182" i="4" l="1"/>
  <c r="D181" i="4"/>
  <c r="G166" i="4"/>
  <c r="H166" i="4" s="1"/>
  <c r="B166" i="4"/>
  <c r="C166" i="4" s="1"/>
  <c r="E166" i="4" s="1"/>
  <c r="A183" i="4" l="1"/>
  <c r="D182" i="4"/>
  <c r="G167" i="4"/>
  <c r="H167" i="4" s="1"/>
  <c r="B167" i="4"/>
  <c r="C167" i="4" s="1"/>
  <c r="E167" i="4" s="1"/>
  <c r="A184" i="4" l="1"/>
  <c r="D183" i="4"/>
  <c r="G168" i="4"/>
  <c r="H168" i="4" s="1"/>
  <c r="B168" i="4"/>
  <c r="C168" i="4" s="1"/>
  <c r="E168" i="4" s="1"/>
  <c r="A185" i="4" l="1"/>
  <c r="D184" i="4"/>
  <c r="G169" i="4"/>
  <c r="H169" i="4" s="1"/>
  <c r="B169" i="4"/>
  <c r="C169" i="4" s="1"/>
  <c r="E169" i="4" s="1"/>
  <c r="A186" i="4" l="1"/>
  <c r="D185" i="4"/>
  <c r="G170" i="4"/>
  <c r="H170" i="4" s="1"/>
  <c r="B170" i="4"/>
  <c r="C170" i="4" s="1"/>
  <c r="E170" i="4" s="1"/>
  <c r="A187" i="4" l="1"/>
  <c r="D186" i="4"/>
  <c r="G171" i="4"/>
  <c r="H171" i="4" s="1"/>
  <c r="B171" i="4"/>
  <c r="C171" i="4" s="1"/>
  <c r="E171" i="4" s="1"/>
  <c r="A188" i="4" l="1"/>
  <c r="D187" i="4"/>
  <c r="G172" i="4"/>
  <c r="H172" i="4" s="1"/>
  <c r="B172" i="4"/>
  <c r="C172" i="4" s="1"/>
  <c r="E172" i="4" s="1"/>
  <c r="A189" i="4" l="1"/>
  <c r="D188" i="4"/>
  <c r="G173" i="4"/>
  <c r="H173" i="4" s="1"/>
  <c r="B173" i="4"/>
  <c r="C173" i="4" s="1"/>
  <c r="E173" i="4" s="1"/>
  <c r="A190" i="4" l="1"/>
  <c r="D189" i="4"/>
  <c r="G174" i="4"/>
  <c r="H174" i="4" s="1"/>
  <c r="B174" i="4"/>
  <c r="C174" i="4" s="1"/>
  <c r="E174" i="4" s="1"/>
  <c r="A191" i="4" l="1"/>
  <c r="D190" i="4"/>
  <c r="G175" i="4"/>
  <c r="H175" i="4" s="1"/>
  <c r="B175" i="4"/>
  <c r="C175" i="4" s="1"/>
  <c r="E175" i="4" s="1"/>
  <c r="A192" i="4" l="1"/>
  <c r="D191" i="4"/>
  <c r="G176" i="4"/>
  <c r="H176" i="4" s="1"/>
  <c r="B176" i="4"/>
  <c r="C176" i="4" s="1"/>
  <c r="E176" i="4" s="1"/>
  <c r="G177" i="4" l="1"/>
  <c r="H177" i="4" s="1"/>
  <c r="B177" i="4"/>
  <c r="C177" i="4" s="1"/>
  <c r="E177" i="4" s="1"/>
  <c r="G178" i="4" l="1"/>
  <c r="H178" i="4" s="1"/>
  <c r="B178" i="4"/>
  <c r="C178" i="4" s="1"/>
  <c r="E178" i="4" s="1"/>
  <c r="G179" i="4" l="1"/>
  <c r="H179" i="4" s="1"/>
  <c r="B179" i="4"/>
  <c r="C179" i="4" s="1"/>
  <c r="E179" i="4" s="1"/>
  <c r="G180" i="4" l="1"/>
  <c r="H180" i="4" s="1"/>
  <c r="B180" i="4"/>
  <c r="C180" i="4" s="1"/>
  <c r="E180" i="4" s="1"/>
  <c r="G181" i="4" l="1"/>
  <c r="H181" i="4" s="1"/>
  <c r="B181" i="4"/>
  <c r="C181" i="4" s="1"/>
  <c r="E181" i="4" s="1"/>
  <c r="G182" i="4" l="1"/>
  <c r="H182" i="4" s="1"/>
  <c r="B182" i="4"/>
  <c r="C182" i="4" s="1"/>
  <c r="E182" i="4" s="1"/>
  <c r="G183" i="4" l="1"/>
  <c r="H183" i="4" s="1"/>
  <c r="B183" i="4"/>
  <c r="C183" i="4" s="1"/>
  <c r="E183" i="4" s="1"/>
  <c r="G184" i="4" l="1"/>
  <c r="H184" i="4" s="1"/>
  <c r="B184" i="4"/>
  <c r="C184" i="4" s="1"/>
  <c r="E184" i="4" s="1"/>
  <c r="G185" i="4" l="1"/>
  <c r="H185" i="4" s="1"/>
  <c r="B185" i="4"/>
  <c r="C185" i="4" s="1"/>
  <c r="E185" i="4" s="1"/>
  <c r="G186" i="4" l="1"/>
  <c r="H186" i="4" s="1"/>
  <c r="B186" i="4"/>
  <c r="C186" i="4" s="1"/>
  <c r="E186" i="4" s="1"/>
  <c r="G187" i="4" l="1"/>
  <c r="H187" i="4" s="1"/>
  <c r="B187" i="4"/>
  <c r="C187" i="4" s="1"/>
  <c r="E187" i="4" s="1"/>
  <c r="G188" i="4" l="1"/>
  <c r="H188" i="4" s="1"/>
  <c r="B188" i="4"/>
  <c r="C188" i="4" s="1"/>
  <c r="E188" i="4" s="1"/>
  <c r="G189" i="4" l="1"/>
  <c r="H189" i="4" s="1"/>
  <c r="B189" i="4"/>
  <c r="C189" i="4" s="1"/>
  <c r="E189" i="4" s="1"/>
  <c r="G190" i="4" l="1"/>
  <c r="H190" i="4" s="1"/>
  <c r="B190" i="4"/>
  <c r="C190" i="4" s="1"/>
  <c r="E190" i="4" s="1"/>
  <c r="G191" i="4" l="1"/>
  <c r="H191" i="4" s="1"/>
  <c r="B191" i="4"/>
  <c r="C191" i="4" s="1"/>
  <c r="E191" i="4" s="1"/>
  <c r="G192" i="4" l="1"/>
  <c r="H192" i="4" s="1"/>
  <c r="D192" i="4"/>
  <c r="B192" i="4"/>
  <c r="B11" i="4" s="1"/>
  <c r="C192" i="4" l="1"/>
  <c r="D11" i="4"/>
  <c r="E192" i="4" l="1"/>
  <c r="C11" i="4"/>
</calcChain>
</file>

<file path=xl/sharedStrings.xml><?xml version="1.0" encoding="utf-8"?>
<sst xmlns="http://schemas.openxmlformats.org/spreadsheetml/2006/main" count="36" uniqueCount="35">
  <si>
    <t>Darlehensbetrag:</t>
  </si>
  <si>
    <t>Laufzeit:</t>
  </si>
  <si>
    <t>Freigrenze für Arbeitgeberdarlehen:</t>
  </si>
  <si>
    <t>(zinslose oder zinsverbilligte Arbeitgeberdarlehen)</t>
  </si>
  <si>
    <t>gültig ab 01.01.2008</t>
  </si>
  <si>
    <t>Abschlag:</t>
  </si>
  <si>
    <t>Freigrenze für Sachbezüge:</t>
  </si>
  <si>
    <t>monatlich</t>
  </si>
  <si>
    <t>Zinssatz des Arbeitgebers:</t>
  </si>
  <si>
    <t>Zahlungsplan</t>
  </si>
  <si>
    <t>Kreditsumme:</t>
  </si>
  <si>
    <t>Jahreszinssatz:</t>
  </si>
  <si>
    <t>Zahlungsweise:</t>
  </si>
  <si>
    <t>Perioden:</t>
  </si>
  <si>
    <t>Am Ende einer Periode</t>
  </si>
  <si>
    <t>Annuität:</t>
  </si>
  <si>
    <t>Summe</t>
  </si>
  <si>
    <t>Zinsen</t>
  </si>
  <si>
    <t>Tilgung</t>
  </si>
  <si>
    <t>Annuität</t>
  </si>
  <si>
    <t>Monat</t>
  </si>
  <si>
    <t>Berechnungsgrundlagen zum Lohnkonto nehmen!</t>
  </si>
  <si>
    <t>Zinsverbilligung</t>
  </si>
  <si>
    <t xml:space="preserve"> </t>
  </si>
  <si>
    <t>Günstigster nachgewiesener Zinssatz</t>
  </si>
  <si>
    <t>oder</t>
  </si>
  <si>
    <t>Veröffentlichter Effektivzinssatz der Deutschen Bundesbank</t>
  </si>
  <si>
    <t>Nach einem BFH-Urteil (BStBl. 1995 II S. 338) fällt die Gewährung von Darlehen unter den Begriff der „Dienstleistungen“. Der Rabattfreibetrag von 1.080 € jährlich ist deshalb bei einer zinslosen oder verbilligten Darlehensgewährung anwendbar, wenn der Arbeitgeber mit Darlehensgewährungen Handel treibt (Bankgewerbe).</t>
  </si>
  <si>
    <t>Anwendung des Rabattfreibetrag nach § 8 Abs. 3 Satz 2 EStG:</t>
  </si>
  <si>
    <t>Nur die grünen Zellen sind änderbar!</t>
  </si>
  <si>
    <t>www.lohn-info.de/arbeitgeberdarlehen.html</t>
  </si>
  <si>
    <t>für</t>
  </si>
  <si>
    <t>Wenn Sie beide Zinssätze (Günstigster nachgewiesener Zinssatz und veröffentlichter Effektivzinssatz der Deutschen Bundesbank) eingegeben haben, wird der kleinere von beiden genommen!
(Textfeld wird nicht gedruckt!)</t>
  </si>
  <si>
    <t>Arbeitgeberdarlehen ab 2022</t>
  </si>
  <si>
    <t>§ 8 Abs. 2 Satz 11 EStG (bis 31.12.2021 waren es 44 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</si>
</sst>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&quot;DM&quot;;[Red]\-#,##0.00\ &quot;DM&quot;"/>
    <numFmt numFmtId="166" formatCode="General\ &quot;Jahre&quot;"/>
    <numFmt numFmtId="167" formatCode="0&quot; Jahre&quot;"/>
  </numFmts>
  <fonts count="15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sz val="9"/>
      <color indexed="8"/>
      <name val="Arial"/>
      <family val="2"/>
    </font>
    <font>
      <sz val="12"/>
      <name val="Arial"/>
      <family val="2"/>
    </font>
    <font>
      <sz val="10"/>
      <name val="Wingdings"/>
      <charset val="2"/>
    </font>
    <font>
      <b/>
      <sz val="14"/>
      <name val="Arial"/>
      <family val="2"/>
    </font>
    <font>
      <sz val="10"/>
      <color indexed="9"/>
      <name val="Arial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4" fillId="0" borderId="0" xfId="0" applyFont="1"/>
    <xf numFmtId="0" fontId="5" fillId="0" borderId="0" xfId="0" applyFont="1"/>
    <xf numFmtId="164" fontId="4" fillId="0" borderId="1" xfId="0" applyNumberFormat="1" applyFont="1" applyBorder="1"/>
    <xf numFmtId="0" fontId="6" fillId="0" borderId="0" xfId="1" applyAlignment="1" applyProtection="1"/>
    <xf numFmtId="0" fontId="3" fillId="0" borderId="0" xfId="0" applyFont="1" applyProtection="1"/>
    <xf numFmtId="0" fontId="8" fillId="0" borderId="0" xfId="0" applyFont="1" applyProtection="1"/>
    <xf numFmtId="0" fontId="5" fillId="0" borderId="0" xfId="0" applyFont="1" applyProtection="1"/>
    <xf numFmtId="165" fontId="5" fillId="0" borderId="0" xfId="0" applyNumberFormat="1" applyFont="1" applyProtection="1"/>
    <xf numFmtId="164" fontId="5" fillId="0" borderId="0" xfId="0" applyNumberFormat="1" applyFont="1" applyFill="1" applyBorder="1" applyProtection="1"/>
    <xf numFmtId="166" fontId="5" fillId="2" borderId="1" xfId="0" applyNumberFormat="1" applyFont="1" applyFill="1" applyBorder="1" applyAlignment="1" applyProtection="1">
      <alignment horizontal="right"/>
    </xf>
    <xf numFmtId="0" fontId="5" fillId="2" borderId="1" xfId="0" applyFont="1" applyFill="1" applyBorder="1" applyProtection="1"/>
    <xf numFmtId="0" fontId="5" fillId="2" borderId="1" xfId="0" applyNumberFormat="1" applyFont="1" applyFill="1" applyBorder="1" applyProtection="1"/>
    <xf numFmtId="8" fontId="5" fillId="2" borderId="1" xfId="0" applyNumberFormat="1" applyFont="1" applyFill="1" applyBorder="1" applyProtection="1"/>
    <xf numFmtId="8" fontId="5" fillId="0" borderId="0" xfId="0" applyNumberFormat="1" applyFont="1" applyProtection="1"/>
    <xf numFmtId="0" fontId="5" fillId="0" borderId="2" xfId="0" applyFont="1" applyBorder="1" applyAlignment="1" applyProtection="1">
      <alignment horizontal="center" vertical="top"/>
    </xf>
    <xf numFmtId="164" fontId="5" fillId="2" borderId="2" xfId="0" applyNumberFormat="1" applyFont="1" applyFill="1" applyBorder="1" applyAlignment="1" applyProtection="1">
      <alignment vertical="top"/>
    </xf>
    <xf numFmtId="0" fontId="5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 vertical="top"/>
    </xf>
    <xf numFmtId="164" fontId="5" fillId="2" borderId="0" xfId="0" applyNumberFormat="1" applyFont="1" applyFill="1" applyBorder="1" applyProtection="1"/>
    <xf numFmtId="0" fontId="5" fillId="0" borderId="3" xfId="0" applyFont="1" applyBorder="1" applyProtection="1"/>
    <xf numFmtId="0" fontId="5" fillId="2" borderId="0" xfId="0" applyFont="1" applyFill="1" applyBorder="1" applyProtection="1"/>
    <xf numFmtId="0" fontId="5" fillId="0" borderId="0" xfId="0" applyFont="1" applyFill="1" applyBorder="1" applyProtection="1"/>
    <xf numFmtId="0" fontId="5" fillId="0" borderId="0" xfId="0" applyNumberFormat="1" applyFont="1" applyFill="1" applyProtection="1"/>
    <xf numFmtId="0" fontId="5" fillId="0" borderId="1" xfId="0" applyFont="1" applyBorder="1" applyAlignment="1" applyProtection="1">
      <alignment horizontal="center" vertical="top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0" fontId="4" fillId="0" borderId="1" xfId="0" applyNumberFormat="1" applyFont="1" applyBorder="1"/>
    <xf numFmtId="10" fontId="5" fillId="2" borderId="1" xfId="0" applyNumberFormat="1" applyFont="1" applyFill="1" applyBorder="1" applyProtection="1"/>
    <xf numFmtId="0" fontId="5" fillId="0" borderId="0" xfId="0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top"/>
    </xf>
    <xf numFmtId="164" fontId="5" fillId="2" borderId="1" xfId="0" applyNumberFormat="1" applyFont="1" applyFill="1" applyBorder="1" applyProtection="1"/>
    <xf numFmtId="164" fontId="5" fillId="0" borderId="0" xfId="0" applyNumberFormat="1" applyFont="1" applyBorder="1" applyProtection="1"/>
    <xf numFmtId="0" fontId="5" fillId="2" borderId="1" xfId="0" applyFont="1" applyFill="1" applyBorder="1" applyAlignment="1" applyProtection="1">
      <alignment horizontal="center"/>
    </xf>
    <xf numFmtId="10" fontId="4" fillId="2" borderId="2" xfId="0" applyNumberFormat="1" applyFont="1" applyFill="1" applyBorder="1" applyAlignment="1" applyProtection="1">
      <alignment horizontal="center"/>
    </xf>
    <xf numFmtId="164" fontId="9" fillId="0" borderId="0" xfId="0" applyNumberFormat="1" applyFont="1" applyProtection="1"/>
    <xf numFmtId="164" fontId="9" fillId="2" borderId="0" xfId="0" applyNumberFormat="1" applyFont="1" applyFill="1" applyProtection="1"/>
    <xf numFmtId="0" fontId="10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10" fontId="4" fillId="0" borderId="0" xfId="0" applyNumberFormat="1" applyFont="1" applyFill="1" applyBorder="1"/>
    <xf numFmtId="0" fontId="1" fillId="0" borderId="0" xfId="0" applyFont="1" applyBorder="1"/>
    <xf numFmtId="0" fontId="4" fillId="0" borderId="4" xfId="0" applyFont="1" applyBorder="1"/>
    <xf numFmtId="0" fontId="0" fillId="0" borderId="4" xfId="0" applyBorder="1"/>
    <xf numFmtId="164" fontId="4" fillId="3" borderId="1" xfId="0" applyNumberFormat="1" applyFont="1" applyFill="1" applyBorder="1" applyAlignment="1" applyProtection="1">
      <alignment vertical="center"/>
      <protection locked="0"/>
    </xf>
    <xf numFmtId="167" fontId="4" fillId="3" borderId="1" xfId="0" applyNumberFormat="1" applyFont="1" applyFill="1" applyBorder="1" applyProtection="1">
      <protection locked="0"/>
    </xf>
    <xf numFmtId="10" fontId="4" fillId="3" borderId="1" xfId="0" applyNumberFormat="1" applyFont="1" applyFill="1" applyBorder="1" applyProtection="1">
      <protection locked="0"/>
    </xf>
    <xf numFmtId="0" fontId="0" fillId="2" borderId="5" xfId="0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4" fillId="2" borderId="5" xfId="0" applyFont="1" applyFill="1" applyBorder="1"/>
    <xf numFmtId="0" fontId="4" fillId="0" borderId="8" xfId="0" applyFont="1" applyBorder="1"/>
    <xf numFmtId="0" fontId="0" fillId="0" borderId="9" xfId="0" applyBorder="1"/>
    <xf numFmtId="0" fontId="0" fillId="0" borderId="8" xfId="0" applyBorder="1"/>
    <xf numFmtId="0" fontId="1" fillId="0" borderId="9" xfId="0" applyFont="1" applyBorder="1"/>
    <xf numFmtId="0" fontId="12" fillId="0" borderId="8" xfId="0" applyFont="1" applyFill="1" applyBorder="1"/>
    <xf numFmtId="10" fontId="4" fillId="0" borderId="0" xfId="0" applyNumberFormat="1" applyFont="1" applyBorder="1"/>
    <xf numFmtId="0" fontId="4" fillId="0" borderId="8" xfId="0" applyFont="1" applyBorder="1" applyAlignment="1">
      <alignment horizontal="left"/>
    </xf>
    <xf numFmtId="0" fontId="0" fillId="0" borderId="0" xfId="0" applyBorder="1" applyAlignment="1">
      <alignment horizontal="left"/>
    </xf>
    <xf numFmtId="10" fontId="4" fillId="0" borderId="0" xfId="0" applyNumberFormat="1" applyFont="1" applyBorder="1" applyAlignment="1"/>
    <xf numFmtId="164" fontId="4" fillId="0" borderId="0" xfId="0" applyNumberFormat="1" applyFont="1" applyBorder="1"/>
    <xf numFmtId="0" fontId="0" fillId="0" borderId="0" xfId="0" applyBorder="1" applyAlignment="1">
      <alignment horizontal="center"/>
    </xf>
    <xf numFmtId="0" fontId="12" fillId="0" borderId="8" xfId="0" applyFont="1" applyBorder="1"/>
    <xf numFmtId="0" fontId="0" fillId="0" borderId="10" xfId="0" applyBorder="1"/>
    <xf numFmtId="0" fontId="11" fillId="0" borderId="8" xfId="0" applyFont="1" applyBorder="1" applyAlignment="1">
      <alignment vertical="center"/>
    </xf>
    <xf numFmtId="0" fontId="4" fillId="0" borderId="9" xfId="0" applyFont="1" applyBorder="1" applyAlignment="1">
      <alignment horizontal="left" indent="1"/>
    </xf>
    <xf numFmtId="0" fontId="5" fillId="0" borderId="0" xfId="0" applyFont="1" applyAlignment="1" applyProtection="1">
      <alignment wrapText="1"/>
    </xf>
    <xf numFmtId="0" fontId="12" fillId="0" borderId="0" xfId="0" applyFont="1" applyProtection="1"/>
    <xf numFmtId="10" fontId="4" fillId="0" borderId="1" xfId="0" applyNumberFormat="1" applyFont="1" applyFill="1" applyBorder="1" applyAlignment="1" applyProtection="1">
      <alignment horizontal="right"/>
    </xf>
    <xf numFmtId="0" fontId="14" fillId="0" borderId="0" xfId="0" applyFont="1"/>
    <xf numFmtId="0" fontId="1" fillId="0" borderId="8" xfId="0" applyFont="1" applyBorder="1" applyAlignment="1">
      <alignment vertical="center"/>
    </xf>
    <xf numFmtId="0" fontId="1" fillId="0" borderId="0" xfId="0" applyFont="1" applyProtection="1"/>
    <xf numFmtId="0" fontId="0" fillId="0" borderId="0" xfId="0" applyBorder="1" applyProtection="1"/>
    <xf numFmtId="0" fontId="4" fillId="0" borderId="0" xfId="0" applyFont="1" applyProtection="1"/>
    <xf numFmtId="0" fontId="7" fillId="0" borderId="1" xfId="0" applyFont="1" applyBorder="1" applyAlignment="1">
      <alignment vertical="top" wrapText="1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12" fillId="0" borderId="8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8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12" fillId="0" borderId="8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3" fillId="0" borderId="0" xfId="0" applyFont="1" applyFill="1" applyBorder="1" applyAlignment="1">
      <alignment horizontal="center"/>
    </xf>
    <xf numFmtId="0" fontId="4" fillId="2" borderId="3" xfId="0" applyFont="1" applyFill="1" applyBorder="1" applyAlignment="1" applyProtection="1">
      <alignment horizontal="left" vertical="center" wrapText="1" indent="1"/>
    </xf>
    <xf numFmtId="0" fontId="4" fillId="2" borderId="13" xfId="0" applyFont="1" applyFill="1" applyBorder="1" applyAlignment="1" applyProtection="1">
      <alignment horizontal="left" vertical="center" wrapText="1" indent="1"/>
    </xf>
    <xf numFmtId="0" fontId="4" fillId="2" borderId="14" xfId="0" applyFont="1" applyFill="1" applyBorder="1" applyAlignment="1" applyProtection="1">
      <alignment horizontal="left" vertical="center" wrapText="1" indent="1"/>
    </xf>
    <xf numFmtId="0" fontId="4" fillId="2" borderId="8" xfId="0" applyFont="1" applyFill="1" applyBorder="1" applyAlignment="1" applyProtection="1">
      <alignment horizontal="left" vertical="center" wrapText="1" indent="1"/>
    </xf>
    <xf numFmtId="0" fontId="4" fillId="2" borderId="0" xfId="0" applyFont="1" applyFill="1" applyBorder="1" applyAlignment="1" applyProtection="1">
      <alignment horizontal="left" vertical="center" wrapText="1" indent="1"/>
    </xf>
    <xf numFmtId="0" fontId="4" fillId="2" borderId="9" xfId="0" applyFont="1" applyFill="1" applyBorder="1" applyAlignment="1" applyProtection="1">
      <alignment horizontal="left" vertical="center" wrapText="1" indent="1"/>
    </xf>
    <xf numFmtId="0" fontId="4" fillId="2" borderId="11" xfId="0" applyFont="1" applyFill="1" applyBorder="1" applyAlignment="1" applyProtection="1">
      <alignment horizontal="left" vertical="center" wrapText="1" indent="1"/>
    </xf>
    <xf numFmtId="0" fontId="4" fillId="2" borderId="12" xfId="0" applyFont="1" applyFill="1" applyBorder="1" applyAlignment="1" applyProtection="1">
      <alignment horizontal="left" vertical="center" wrapText="1" indent="1"/>
    </xf>
    <xf numFmtId="0" fontId="4" fillId="2" borderId="10" xfId="0" applyFont="1" applyFill="1" applyBorder="1" applyAlignment="1" applyProtection="1">
      <alignment horizontal="left" vertical="center" wrapText="1" indent="1"/>
    </xf>
  </cellXfs>
  <cellStyles count="2">
    <cellStyle name="Hyperlink" xfId="1" builtinId="8"/>
    <cellStyle name="Standard" xfId="0" builtinId="0"/>
  </cellStyles>
  <dxfs count="1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ohn-info.de/arbeitgeberdarlehe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tabSelected="1" workbookViewId="0">
      <selection activeCell="B2" sqref="B2:D2"/>
    </sheetView>
  </sheetViews>
  <sheetFormatPr baseColWidth="10" defaultRowHeight="12.75" x14ac:dyDescent="0.2"/>
  <cols>
    <col min="1" max="1" width="11.42578125" style="1"/>
    <col min="3" max="3" width="10.42578125" customWidth="1"/>
    <col min="5" max="5" width="14.7109375" customWidth="1"/>
    <col min="6" max="6" width="14" style="1" customWidth="1"/>
    <col min="8" max="8" width="9.7109375" customWidth="1"/>
    <col min="10" max="10" width="15.5703125" bestFit="1" customWidth="1"/>
    <col min="11" max="11" width="16.85546875" customWidth="1"/>
  </cols>
  <sheetData>
    <row r="1" spans="1:11" ht="18" x14ac:dyDescent="0.25">
      <c r="A1" s="37" t="s">
        <v>33</v>
      </c>
      <c r="F1" s="71" t="s">
        <v>29</v>
      </c>
      <c r="I1" s="4" t="s">
        <v>30</v>
      </c>
    </row>
    <row r="2" spans="1:11" x14ac:dyDescent="0.2">
      <c r="A2" s="75" t="s">
        <v>31</v>
      </c>
      <c r="B2" s="77"/>
      <c r="C2" s="78"/>
      <c r="D2" s="79"/>
    </row>
    <row r="3" spans="1:11" x14ac:dyDescent="0.2">
      <c r="A3" s="1" t="s">
        <v>2</v>
      </c>
      <c r="F3" s="3">
        <v>2600</v>
      </c>
      <c r="G3" t="s">
        <v>4</v>
      </c>
    </row>
    <row r="4" spans="1:11" x14ac:dyDescent="0.2">
      <c r="A4" s="2" t="s">
        <v>3</v>
      </c>
    </row>
    <row r="6" spans="1:11" x14ac:dyDescent="0.2">
      <c r="A6" s="1" t="s">
        <v>5</v>
      </c>
      <c r="F6" s="27">
        <v>0.04</v>
      </c>
    </row>
    <row r="7" spans="1:11" x14ac:dyDescent="0.2">
      <c r="A7" s="1" t="s">
        <v>6</v>
      </c>
      <c r="F7" s="3">
        <v>50</v>
      </c>
      <c r="G7" t="s">
        <v>34</v>
      </c>
    </row>
    <row r="9" spans="1:11" ht="25.5" customHeight="1" x14ac:dyDescent="0.2">
      <c r="A9" s="25" t="s">
        <v>0</v>
      </c>
      <c r="B9" s="26"/>
      <c r="C9" s="26"/>
      <c r="D9" s="26"/>
      <c r="E9" s="26"/>
      <c r="F9" s="45"/>
      <c r="G9" s="80" t="str">
        <f>IF(F9="","",IF(F9&gt;F3,"Freigrenze für Arbeitgeberdarlehen von 2.600 € ist überschritten!","Es sind keine Zinsvorteile zu versteuern, da die Freigrenze für Arbeitgeberdarlehen von 2.600 € nicht überschritten ist."))</f>
        <v/>
      </c>
      <c r="H9" s="81"/>
      <c r="I9" s="81"/>
      <c r="J9" s="81"/>
      <c r="K9" s="81"/>
    </row>
    <row r="10" spans="1:11" x14ac:dyDescent="0.2">
      <c r="F10"/>
    </row>
    <row r="11" spans="1:11" x14ac:dyDescent="0.2">
      <c r="A11" s="1" t="s">
        <v>1</v>
      </c>
      <c r="F11" s="46"/>
    </row>
    <row r="12" spans="1:11" x14ac:dyDescent="0.2">
      <c r="A12" s="1" t="s">
        <v>8</v>
      </c>
      <c r="F12" s="47"/>
    </row>
    <row r="14" spans="1:11" s="26" customFormat="1" x14ac:dyDescent="0.2">
      <c r="A14" s="48"/>
      <c r="B14" s="49" t="s">
        <v>24</v>
      </c>
      <c r="C14" s="50"/>
      <c r="D14" s="50"/>
      <c r="E14" s="51"/>
      <c r="F14" s="38" t="s">
        <v>25</v>
      </c>
      <c r="G14" s="52" t="s">
        <v>26</v>
      </c>
      <c r="H14" s="50"/>
      <c r="I14" s="50"/>
      <c r="J14" s="50"/>
      <c r="K14" s="51"/>
    </row>
    <row r="15" spans="1:11" x14ac:dyDescent="0.2">
      <c r="A15" s="53"/>
      <c r="B15" s="39"/>
      <c r="C15" s="39"/>
      <c r="D15" s="39"/>
      <c r="E15" s="54"/>
      <c r="G15" s="55"/>
      <c r="H15" s="39"/>
      <c r="I15" s="39"/>
      <c r="J15" s="39"/>
      <c r="K15" s="54"/>
    </row>
    <row r="16" spans="1:11" x14ac:dyDescent="0.2">
      <c r="A16" s="53"/>
      <c r="B16" s="39"/>
      <c r="C16" s="39"/>
      <c r="D16" s="47"/>
      <c r="E16" s="54"/>
      <c r="G16" s="55"/>
      <c r="H16" s="39"/>
      <c r="I16" s="39"/>
      <c r="J16" s="47"/>
      <c r="K16" s="54"/>
    </row>
    <row r="17" spans="1:11" s="39" customFormat="1" x14ac:dyDescent="0.2">
      <c r="A17" s="66" t="s">
        <v>21</v>
      </c>
      <c r="B17" s="42"/>
      <c r="D17" s="42"/>
      <c r="E17" s="56"/>
      <c r="F17" s="40"/>
      <c r="G17" s="72"/>
      <c r="K17" s="54"/>
    </row>
    <row r="18" spans="1:11" x14ac:dyDescent="0.2">
      <c r="A18" s="57" t="str">
        <f>IF(D16&gt;0,"Abschlag von "&amp;F6*100&amp;"%"&amp;" ist nicht möglich!","")</f>
        <v/>
      </c>
      <c r="B18" s="39"/>
      <c r="C18" s="39"/>
      <c r="D18" s="39"/>
      <c r="E18" s="54"/>
      <c r="G18" s="64" t="str">
        <f>IF(J16&gt;0,"Abschlag von "&amp;F6*100&amp;"%"&amp;" ist möglich!","")</f>
        <v/>
      </c>
      <c r="H18" s="39"/>
      <c r="I18" s="39"/>
      <c r="J18" s="41" t="str">
        <f>IF(J16&gt;0,J16*F6,"")</f>
        <v/>
      </c>
      <c r="K18" s="67" t="str">
        <f>IF(J16&gt;0,"[4% von "&amp;J16*100&amp;" %]","")</f>
        <v/>
      </c>
    </row>
    <row r="19" spans="1:11" x14ac:dyDescent="0.2">
      <c r="A19" s="53"/>
      <c r="B19" s="39"/>
      <c r="C19" s="39"/>
      <c r="D19" s="39"/>
      <c r="E19" s="54"/>
      <c r="G19" s="55"/>
      <c r="H19" s="39"/>
      <c r="I19" s="39"/>
      <c r="J19" s="39"/>
      <c r="K19" s="54"/>
    </row>
    <row r="20" spans="1:11" x14ac:dyDescent="0.2">
      <c r="A20" s="53" t="str">
        <f>IF(D16&gt;0,"Zinssatz","")</f>
        <v/>
      </c>
      <c r="B20" s="39"/>
      <c r="C20" s="39"/>
      <c r="D20" s="58" t="str">
        <f>IF(D16&gt;0,D16,"")</f>
        <v/>
      </c>
      <c r="E20" s="54"/>
      <c r="G20" s="53" t="str">
        <f>IF(J16&gt;0,"Zinssatz nach Abschlag von 4%","")</f>
        <v/>
      </c>
      <c r="H20" s="39"/>
      <c r="I20" s="39"/>
      <c r="J20" s="58" t="str">
        <f>IF(J16&gt;0,J16-J18,"")</f>
        <v/>
      </c>
      <c r="K20" s="54"/>
    </row>
    <row r="21" spans="1:11" x14ac:dyDescent="0.2">
      <c r="A21" s="53"/>
      <c r="B21" s="39"/>
      <c r="C21" s="39"/>
      <c r="D21" s="39"/>
      <c r="E21" s="54"/>
      <c r="G21" s="55"/>
      <c r="H21" s="39"/>
      <c r="I21" s="39"/>
      <c r="J21" s="39"/>
      <c r="K21" s="54"/>
    </row>
    <row r="22" spans="1:11" x14ac:dyDescent="0.2">
      <c r="A22" s="59" t="str">
        <f>IF(AND(D16&gt;0,F12&gt;0),"Zinssatz des Arbeitgebers:","")</f>
        <v/>
      </c>
      <c r="B22" s="60"/>
      <c r="C22" s="60"/>
      <c r="D22" s="61" t="str">
        <f>IF(AND(D16&gt;0,F12&lt;&gt;""),F12,"")</f>
        <v/>
      </c>
      <c r="E22" s="54"/>
      <c r="G22" s="59" t="str">
        <f>IF(AND(J16&gt;0,F12&gt;0),"Zinssatz des Arbeitgebers:","")</f>
        <v/>
      </c>
      <c r="H22" s="60"/>
      <c r="I22" s="60"/>
      <c r="J22" s="61" t="str">
        <f>IF(AND(J16&gt;0,F12&lt;&gt;""),F12,"")</f>
        <v/>
      </c>
      <c r="K22" s="54"/>
    </row>
    <row r="23" spans="1:11" x14ac:dyDescent="0.2">
      <c r="A23" s="53"/>
      <c r="B23" s="39"/>
      <c r="C23" s="39"/>
      <c r="D23" s="39"/>
      <c r="E23" s="54"/>
      <c r="G23" s="55"/>
      <c r="H23" s="39"/>
      <c r="I23" s="39"/>
      <c r="J23" s="39"/>
      <c r="K23" s="54"/>
    </row>
    <row r="24" spans="1:11" x14ac:dyDescent="0.2">
      <c r="A24" s="53" t="str">
        <f>IF(D24="","","Zinsverbilligung")</f>
        <v/>
      </c>
      <c r="B24" s="39"/>
      <c r="C24" s="39"/>
      <c r="D24" s="41" t="str">
        <f>IF(OR(F12="",D16=""),"",IF(F9&lt;F3,"",IF(D22&gt;=D20,"Kein Zinsvorteil!",ROUND(D20-D22,4))))</f>
        <v/>
      </c>
      <c r="E24" s="54"/>
      <c r="F24"/>
      <c r="G24" s="53" t="str">
        <f>IF(J24="","","Zinsverbilligung")</f>
        <v/>
      </c>
      <c r="H24" s="39"/>
      <c r="I24" s="39"/>
      <c r="J24" s="41" t="str">
        <f>IF(OR(F12="",J16=""),"",IF(F9&lt;F3,"",IF(J22&gt;=J20,"Kein Zinsvorteil!",ROUND(J20-J22,4))))</f>
        <v/>
      </c>
      <c r="K24" s="54"/>
    </row>
    <row r="25" spans="1:11" x14ac:dyDescent="0.2">
      <c r="A25" s="55"/>
      <c r="B25" s="39"/>
      <c r="C25" s="39"/>
      <c r="D25" s="39"/>
      <c r="E25" s="54"/>
      <c r="F25"/>
      <c r="G25" s="55"/>
      <c r="H25" s="39"/>
      <c r="I25" s="39"/>
      <c r="J25" s="39"/>
      <c r="K25" s="54"/>
    </row>
    <row r="26" spans="1:11" x14ac:dyDescent="0.2">
      <c r="A26" s="53" t="str">
        <f>IF(D26="","","Geldwerter Vorteil")</f>
        <v/>
      </c>
      <c r="B26" s="39"/>
      <c r="C26" s="39"/>
      <c r="D26" s="62" t="str">
        <f>IF(D24="","",D24*F9/12)</f>
        <v/>
      </c>
      <c r="E26" s="54"/>
      <c r="F26"/>
      <c r="G26" s="53" t="str">
        <f>IF(J26="","","Geldwerter Vorteil")</f>
        <v/>
      </c>
      <c r="H26" s="39"/>
      <c r="I26" s="39"/>
      <c r="J26" s="62" t="str">
        <f>IF(J24="","",J24*F9/12)</f>
        <v/>
      </c>
      <c r="K26" s="54"/>
    </row>
    <row r="27" spans="1:11" x14ac:dyDescent="0.2">
      <c r="A27" s="53"/>
      <c r="B27" s="39"/>
      <c r="C27" s="39"/>
      <c r="D27" s="63" t="str">
        <f>IF(D26="","",D24*100&amp;"%"&amp;" * "&amp;F9&amp;" / 12 Monate")</f>
        <v/>
      </c>
      <c r="E27" s="54"/>
      <c r="F27"/>
      <c r="G27" s="53"/>
      <c r="H27" s="39"/>
      <c r="I27" s="39"/>
      <c r="J27" s="63" t="str">
        <f>IF(J26="","",J24*100&amp;"%"&amp;" * "&amp;F9&amp;" / 12 Monate")</f>
        <v/>
      </c>
      <c r="K27" s="54"/>
    </row>
    <row r="28" spans="1:11" x14ac:dyDescent="0.2">
      <c r="A28" s="64" t="str">
        <f>IF(D26="","",IF(D26&gt;F7,"Betrag ist steuer- und beitragspflichtig!","Freigrenze für Sachbezüge (50 €) ist nicht überschritten"))</f>
        <v/>
      </c>
      <c r="B28" s="39"/>
      <c r="C28" s="39"/>
      <c r="D28" s="39"/>
      <c r="E28" s="54"/>
      <c r="F28"/>
      <c r="G28" s="64" t="str">
        <f>IF(J26="","",IF(J26&gt;F7,"Betrag ist steuer- und beitragspflichtig!","Freigrenze für Sachbezüge (50 €) ist nicht überschritten"))</f>
        <v/>
      </c>
      <c r="H28" s="39"/>
      <c r="I28" s="39"/>
      <c r="J28" s="39"/>
      <c r="K28" s="54"/>
    </row>
    <row r="29" spans="1:11" x14ac:dyDescent="0.2">
      <c r="A29" s="55"/>
      <c r="B29" s="39"/>
      <c r="C29" s="39"/>
      <c r="D29" s="39"/>
      <c r="E29" s="54"/>
      <c r="F29"/>
      <c r="G29" s="64" t="str">
        <f>IF(J26="","",IF(J26&gt;F7,"Freigrenze von 50 € ist überschritten!",""))</f>
        <v/>
      </c>
      <c r="H29" s="39"/>
      <c r="I29" s="39"/>
      <c r="J29" s="39"/>
      <c r="K29" s="54"/>
    </row>
    <row r="30" spans="1:11" x14ac:dyDescent="0.2">
      <c r="A30" s="82" t="str">
        <f>IF(D26="","",IF(D26&lt;F7,"Es ist zu prüfen ob die Freigrenze anderweitig ausgeschöpft wurde!",""))</f>
        <v/>
      </c>
      <c r="B30" s="83"/>
      <c r="C30" s="83"/>
      <c r="D30" s="83"/>
      <c r="E30" s="54"/>
      <c r="F30"/>
      <c r="G30" s="86" t="str">
        <f>IF(J26="","",IF(J26&lt;F7,"Es ist zu prüfen ob die Freigrenze anderweitig ausgeschöpft wurde!",""))</f>
        <v/>
      </c>
      <c r="H30" s="87"/>
      <c r="I30" s="87"/>
      <c r="J30" s="87"/>
      <c r="K30" s="88"/>
    </row>
    <row r="31" spans="1:11" x14ac:dyDescent="0.2">
      <c r="A31" s="84"/>
      <c r="B31" s="85"/>
      <c r="C31" s="85"/>
      <c r="D31" s="85"/>
      <c r="E31" s="65"/>
      <c r="F31" s="73"/>
      <c r="G31" s="89"/>
      <c r="H31" s="90"/>
      <c r="I31" s="90"/>
      <c r="J31" s="90"/>
      <c r="K31" s="91"/>
    </row>
    <row r="32" spans="1:11" s="39" customFormat="1" x14ac:dyDescent="0.2">
      <c r="A32" s="74"/>
    </row>
    <row r="33" spans="1:11" s="39" customFormat="1" ht="15.75" x14ac:dyDescent="0.25">
      <c r="A33" s="92" t="str">
        <f>IF(AND(D26="",J26=""),"","Bei Tilgung des Darlehens ist der geldwerte Vorteil für die Restschuld neu zu ermitteln! Siehe Tabellenblatt Zahlungsplan!")</f>
        <v/>
      </c>
      <c r="B33" s="92"/>
      <c r="C33" s="92"/>
      <c r="D33" s="92"/>
      <c r="E33" s="92"/>
      <c r="F33" s="92"/>
      <c r="G33" s="92"/>
      <c r="H33" s="92"/>
      <c r="I33" s="92"/>
      <c r="J33" s="92"/>
      <c r="K33" s="92"/>
    </row>
    <row r="34" spans="1:11" s="39" customFormat="1" ht="13.5" thickBot="1" x14ac:dyDescent="0.25">
      <c r="A34" s="40"/>
      <c r="F34" s="40"/>
    </row>
    <row r="35" spans="1:11" x14ac:dyDescent="0.2">
      <c r="A35" s="43" t="s">
        <v>28</v>
      </c>
      <c r="B35" s="44"/>
      <c r="C35" s="44"/>
      <c r="D35" s="44"/>
      <c r="E35" s="44"/>
      <c r="F35" s="43"/>
      <c r="G35" s="44"/>
      <c r="H35" s="44"/>
      <c r="I35" s="44"/>
      <c r="J35" s="44"/>
      <c r="K35" s="44"/>
    </row>
    <row r="36" spans="1:11" ht="12.75" customHeight="1" x14ac:dyDescent="0.2">
      <c r="A36" s="76" t="s">
        <v>27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</row>
    <row r="37" spans="1:11" x14ac:dyDescent="0.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</row>
  </sheetData>
  <sheetProtection password="DD74" sheet="1" objects="1" scenarios="1" selectLockedCells="1"/>
  <mergeCells count="6">
    <mergeCell ref="A36:K37"/>
    <mergeCell ref="B2:D2"/>
    <mergeCell ref="G9:K9"/>
    <mergeCell ref="A30:D31"/>
    <mergeCell ref="G30:K31"/>
    <mergeCell ref="A33:K33"/>
  </mergeCells>
  <phoneticPr fontId="2" type="noConversion"/>
  <conditionalFormatting sqref="D22">
    <cfRule type="expression" dxfId="16" priority="1" stopIfTrue="1">
      <formula>AND(D16&gt;0,F12&gt;0)</formula>
    </cfRule>
  </conditionalFormatting>
  <conditionalFormatting sqref="J22">
    <cfRule type="expression" dxfId="15" priority="2" stopIfTrue="1">
      <formula>AND(J16&gt;0,F12&gt;0)</formula>
    </cfRule>
  </conditionalFormatting>
  <conditionalFormatting sqref="J24">
    <cfRule type="expression" dxfId="14" priority="3" stopIfTrue="1">
      <formula>AND(J16&gt;0,F12&gt;0)</formula>
    </cfRule>
  </conditionalFormatting>
  <conditionalFormatting sqref="D24">
    <cfRule type="expression" dxfId="13" priority="4" stopIfTrue="1">
      <formula>AND(D16&gt;0,F12&gt;0)</formula>
    </cfRule>
  </conditionalFormatting>
  <conditionalFormatting sqref="D26">
    <cfRule type="expression" dxfId="12" priority="5" stopIfTrue="1">
      <formula>AND(D16&gt;0,F12&gt;0)</formula>
    </cfRule>
  </conditionalFormatting>
  <conditionalFormatting sqref="J26">
    <cfRule type="expression" dxfId="11" priority="6" stopIfTrue="1">
      <formula>AND(J16&gt;0,F12&gt;0)</formula>
    </cfRule>
  </conditionalFormatting>
  <conditionalFormatting sqref="D20">
    <cfRule type="expression" dxfId="10" priority="7" stopIfTrue="1">
      <formula>$D$16&gt;0</formula>
    </cfRule>
  </conditionalFormatting>
  <conditionalFormatting sqref="J18 J20">
    <cfRule type="expression" dxfId="9" priority="8" stopIfTrue="1">
      <formula>$J$16&gt;0</formula>
    </cfRule>
  </conditionalFormatting>
  <conditionalFormatting sqref="A33:K33">
    <cfRule type="expression" dxfId="8" priority="9" stopIfTrue="1">
      <formula>OR(ISNUMBER($D$26),ISNUMBER($J$26))</formula>
    </cfRule>
  </conditionalFormatting>
  <conditionalFormatting sqref="A35:K37">
    <cfRule type="expression" dxfId="7" priority="10" stopIfTrue="1">
      <formula>$A$33=""</formula>
    </cfRule>
  </conditionalFormatting>
  <conditionalFormatting sqref="A17">
    <cfRule type="expression" dxfId="6" priority="11" stopIfTrue="1">
      <formula>$D$16&gt;0</formula>
    </cfRule>
  </conditionalFormatting>
  <dataValidations count="6">
    <dataValidation type="decimal" allowBlank="1" showInputMessage="1" showErrorMessage="1" sqref="F15:F17 F19:F23">
      <formula1>0</formula1>
      <formula2>0.2</formula2>
    </dataValidation>
    <dataValidation type="whole" allowBlank="1" showInputMessage="1" showErrorMessage="1" errorTitle="Laufzeit ungültig!" error="Nur ganze Zahlen von 1 bis 10 zulässig!" promptTitle="Laufzeit" prompt="Geben Sie Ihre Laufzeit in Jahren ein!_x000a_Wegen Berechnungen im Blatt Zahlungsplan nur ganze Zahlen von 1 bis 15 zulässig!" sqref="F11">
      <formula1>1</formula1>
      <formula2>15</formula2>
    </dataValidation>
    <dataValidation type="decimal" allowBlank="1" showInputMessage="1" showErrorMessage="1" errorTitle="Zinssatz unzulässig!" error="Nur Prozentangaben von 0 bis 10 zulässig!" promptTitle="Zinssatz des Arbeitgebers" prompt="Geben Sie den Zinssatz des Arbeitgebers ein!_x000a_Wenn der Arbeitgeber keine Zinsen verlangt, ist eine 0 einzugeben!" sqref="F12">
      <formula1>0</formula1>
      <formula2>0.1</formula2>
    </dataValidation>
    <dataValidation type="decimal" allowBlank="1" showInputMessage="1" showErrorMessage="1" errorTitle="Darlehensbetrag unzulässig!" error="Nur Dezimalzahlen von 0 bis 1.000.000 € zulässig!" promptTitle="Darlehensbetrag " prompt="Geben Sie Ihren Darlehensbetrag ein!" sqref="F9">
      <formula1>0</formula1>
      <formula2>1000000</formula2>
    </dataValidation>
    <dataValidation type="decimal" allowBlank="1" showInputMessage="1" showErrorMessage="1" errorTitle="Zinssatz ungültig!" error="Nur Prozentangaben von 0 bis 20 zulässig!" promptTitle="Zinnsatz Deutsche Bundesbank" prompt="Veröffentlichten Effektivzinssatz der Deutschen Bundesbank eingeben!_x000a_Wenn Sie nur den günstigsten nachgewiesenen Zinssatz verwenden wollen, lassen Sie hier leer!" sqref="J16">
      <formula1>0</formula1>
      <formula2>0.2</formula2>
    </dataValidation>
    <dataValidation type="decimal" allowBlank="1" showInputMessage="1" showErrorMessage="1" errorTitle="Zinssatz ungültig!" error="Nur Prozentangaben von 0 bis 20 zulässig!" promptTitle="Günstigster Zinssatz" prompt="Günstigsten nachgewiesenen Zinssatz eingeben!_x000a_Wenn Sie nur den Effektivzinssatz der Deutschen Bundesbank verwenden wollen, lassen Sie hier leer!" sqref="D16">
      <formula1>0</formula1>
      <formula2>0.2</formula2>
    </dataValidation>
  </dataValidations>
  <hyperlinks>
    <hyperlink ref="I1" r:id="rId1"/>
  </hyperlinks>
  <pageMargins left="0.39370078740157483" right="0.39370078740157483" top="0.98425196850393704" bottom="0.39370078740157483" header="0.51181102362204722" footer="0.51181102362204722"/>
  <pageSetup paperSize="9" scale="88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268"/>
  <sheetViews>
    <sheetView showGridLines="0" zoomScaleNormal="100" workbookViewId="0">
      <pane ySplit="12" topLeftCell="A13" activePane="bottomLeft" state="frozen"/>
      <selection pane="bottomLeft" activeCell="A2" sqref="A2"/>
    </sheetView>
  </sheetViews>
  <sheetFormatPr baseColWidth="10" defaultRowHeight="15" x14ac:dyDescent="0.2"/>
  <cols>
    <col min="1" max="1" width="6.7109375" style="6" customWidth="1"/>
    <col min="2" max="3" width="17.28515625" style="6" customWidth="1"/>
    <col min="4" max="4" width="12.85546875" style="6" customWidth="1"/>
    <col min="5" max="5" width="12.7109375" style="6" customWidth="1"/>
    <col min="6" max="6" width="3.140625" style="6" customWidth="1"/>
    <col min="7" max="7" width="16.5703125" style="6" bestFit="1" customWidth="1"/>
    <col min="8" max="8" width="6.42578125" style="6" customWidth="1"/>
    <col min="9" max="9" width="5.28515625" style="6" customWidth="1"/>
    <col min="10" max="16384" width="11.42578125" style="6"/>
  </cols>
  <sheetData>
    <row r="1" spans="1:12" ht="15.75" x14ac:dyDescent="0.25">
      <c r="A1" s="5" t="s">
        <v>9</v>
      </c>
    </row>
    <row r="2" spans="1:12" s="7" customFormat="1" ht="12.75" x14ac:dyDescent="0.2">
      <c r="C2" s="8"/>
    </row>
    <row r="3" spans="1:12" s="7" customFormat="1" ht="16.5" customHeight="1" x14ac:dyDescent="0.2">
      <c r="A3" s="7" t="s">
        <v>10</v>
      </c>
      <c r="C3" s="31">
        <f>'AG-Darlehen'!F9</f>
        <v>0</v>
      </c>
      <c r="D3" s="69" t="str">
        <f>IF(C3=0,"Geben Sie auf dem Blatt AG-Darlehen die Kreditsumme ein!","")</f>
        <v>Geben Sie auf dem Blatt AG-Darlehen die Kreditsumme ein!</v>
      </c>
      <c r="G3" s="68"/>
      <c r="H3" s="68"/>
      <c r="J3" s="93" t="s">
        <v>32</v>
      </c>
      <c r="K3" s="94"/>
      <c r="L3" s="95"/>
    </row>
    <row r="4" spans="1:12" s="7" customFormat="1" ht="16.5" customHeight="1" x14ac:dyDescent="0.2">
      <c r="A4" s="7" t="s">
        <v>11</v>
      </c>
      <c r="C4" s="28">
        <f>'AG-Darlehen'!F12</f>
        <v>0</v>
      </c>
      <c r="G4" s="68"/>
      <c r="H4" s="68"/>
      <c r="J4" s="96"/>
      <c r="K4" s="97"/>
      <c r="L4" s="98"/>
    </row>
    <row r="5" spans="1:12" s="7" customFormat="1" ht="16.5" customHeight="1" x14ac:dyDescent="0.2">
      <c r="A5" s="7" t="s">
        <v>1</v>
      </c>
      <c r="C5" s="10">
        <f>'AG-Darlehen'!F11</f>
        <v>0</v>
      </c>
      <c r="D5" s="69" t="str">
        <f>IF(C5=0,"Geben Sie auf dem Blatt AG-Darlehen die Laufzeit ein!","")</f>
        <v>Geben Sie auf dem Blatt AG-Darlehen die Laufzeit ein!</v>
      </c>
      <c r="G5" s="68"/>
      <c r="H5" s="68"/>
      <c r="J5" s="96"/>
      <c r="K5" s="97"/>
      <c r="L5" s="98"/>
    </row>
    <row r="6" spans="1:12" s="7" customFormat="1" ht="16.5" customHeight="1" x14ac:dyDescent="0.2">
      <c r="A6" s="7" t="s">
        <v>12</v>
      </c>
      <c r="C6" s="33" t="s">
        <v>7</v>
      </c>
      <c r="D6" s="23" t="s">
        <v>14</v>
      </c>
      <c r="G6" s="68"/>
      <c r="H6" s="68"/>
      <c r="J6" s="96"/>
      <c r="K6" s="97"/>
      <c r="L6" s="98"/>
    </row>
    <row r="7" spans="1:12" s="7" customFormat="1" ht="16.5" customHeight="1" x14ac:dyDescent="0.2">
      <c r="A7" s="7" t="s">
        <v>13</v>
      </c>
      <c r="C7" s="12">
        <f>12*C5</f>
        <v>0</v>
      </c>
      <c r="G7" s="68"/>
      <c r="H7" s="68"/>
      <c r="J7" s="96"/>
      <c r="K7" s="97"/>
      <c r="L7" s="98"/>
    </row>
    <row r="8" spans="1:12" s="7" customFormat="1" ht="12.75" x14ac:dyDescent="0.2">
      <c r="J8" s="96"/>
      <c r="K8" s="97"/>
      <c r="L8" s="98"/>
    </row>
    <row r="9" spans="1:12" s="7" customFormat="1" ht="16.5" customHeight="1" x14ac:dyDescent="0.2">
      <c r="A9" s="7" t="s">
        <v>15</v>
      </c>
      <c r="C9" s="13" t="str">
        <f>IF(C3=0,"",ROUND(PMT(C4/12,C7,C3,0,0),2))</f>
        <v/>
      </c>
      <c r="D9" s="11" t="str">
        <f>C6</f>
        <v>monatlich</v>
      </c>
      <c r="E9" s="14"/>
      <c r="F9" s="14"/>
      <c r="J9" s="96"/>
      <c r="K9" s="97"/>
      <c r="L9" s="98"/>
    </row>
    <row r="10" spans="1:12" s="7" customFormat="1" ht="12.75" x14ac:dyDescent="0.2">
      <c r="C10" s="8"/>
      <c r="D10" s="8"/>
      <c r="G10" s="30"/>
      <c r="J10" s="99"/>
      <c r="K10" s="100"/>
      <c r="L10" s="101"/>
    </row>
    <row r="11" spans="1:12" s="7" customFormat="1" ht="12.75" x14ac:dyDescent="0.2">
      <c r="A11" s="15"/>
      <c r="B11" s="16" t="str">
        <f>IF(C3=0,"",SUM(B13:B192))</f>
        <v/>
      </c>
      <c r="C11" s="16" t="str">
        <f>IF(C3=0,"",SUM(C13:C192))</f>
        <v/>
      </c>
      <c r="D11" s="16" t="str">
        <f>IF(C3=0,"",SUM(D13:D192))</f>
        <v/>
      </c>
      <c r="E11" s="17" t="s">
        <v>16</v>
      </c>
      <c r="F11" s="29"/>
      <c r="G11" s="70" t="s">
        <v>22</v>
      </c>
    </row>
    <row r="12" spans="1:12" s="7" customFormat="1" ht="12.75" x14ac:dyDescent="0.2">
      <c r="A12" s="24" t="s">
        <v>20</v>
      </c>
      <c r="B12" s="15" t="s">
        <v>17</v>
      </c>
      <c r="C12" s="15" t="s">
        <v>18</v>
      </c>
      <c r="D12" s="18" t="s">
        <v>19</v>
      </c>
      <c r="E12" s="19">
        <f>C3</f>
        <v>0</v>
      </c>
      <c r="F12" s="29"/>
      <c r="G12" s="34">
        <f>MIN('AG-Darlehen'!J24,'AG-Darlehen'!D24)</f>
        <v>0</v>
      </c>
      <c r="H12" s="7" t="s">
        <v>23</v>
      </c>
    </row>
    <row r="13" spans="1:12" s="7" customFormat="1" ht="12.75" x14ac:dyDescent="0.2">
      <c r="A13" s="20">
        <v>1</v>
      </c>
      <c r="B13" s="19">
        <f>IF(A13="","",ROUND($C$4/12*E12,2))</f>
        <v>0</v>
      </c>
      <c r="C13" s="19" t="str">
        <f>IF(C3=0,"",IF(A13="","",D13-B13))</f>
        <v/>
      </c>
      <c r="D13" s="19" t="str">
        <f>IF(C3=0,"",IF(A13=$C$7,E12+ROUND($C$4/12*E12,2),IF(A13="","",$C$9*-1)))</f>
        <v/>
      </c>
      <c r="E13" s="19" t="str">
        <f>IF(C3=0,"",IF(A13="","",E12-C13))</f>
        <v/>
      </c>
      <c r="F13" s="29"/>
      <c r="G13" s="19" t="str">
        <f>IF(A13="","",IF(E12&lt;='AG-Darlehen'!$F$3,"",E12*$G$12/12))</f>
        <v/>
      </c>
      <c r="H13" s="36" t="str">
        <f>IF(G13&gt;'AG-Darlehen'!$F$7,"","J")</f>
        <v/>
      </c>
    </row>
    <row r="14" spans="1:12" s="7" customFormat="1" ht="12.75" x14ac:dyDescent="0.2">
      <c r="A14" s="21" t="str">
        <f t="shared" ref="A14:A72" si="0">IF(A13&gt;=$C$7,"",A13+1)</f>
        <v/>
      </c>
      <c r="B14" s="9" t="str">
        <f t="shared" ref="B14:B72" si="1">IF(A14="","",ROUND($C$4/12*E13,2))</f>
        <v/>
      </c>
      <c r="C14" s="9" t="str">
        <f t="shared" ref="C14:C72" si="2">IF(A14="","",D14-B14)</f>
        <v/>
      </c>
      <c r="D14" s="9" t="str">
        <f t="shared" ref="D14:D44" si="3">IF(A14=$C$7,E13+ROUND($C$4/12*E13,2),IF(A14="","",$C$9*-1))</f>
        <v/>
      </c>
      <c r="E14" s="9" t="str">
        <f t="shared" ref="E14:E72" si="4">IF(A14="","",E13-C14)</f>
        <v/>
      </c>
      <c r="F14" s="29"/>
      <c r="G14" s="32" t="str">
        <f>IF(A14="","",IF(E13&lt;='AG-Darlehen'!$F$3,"",E13*$G$12/12))</f>
        <v/>
      </c>
      <c r="H14" s="35" t="str">
        <f>IF(G14&gt;'AG-Darlehen'!$F$7,"","J")</f>
        <v/>
      </c>
    </row>
    <row r="15" spans="1:12" s="7" customFormat="1" ht="12.75" x14ac:dyDescent="0.2">
      <c r="A15" s="22" t="str">
        <f t="shared" si="0"/>
        <v/>
      </c>
      <c r="B15" s="9" t="str">
        <f t="shared" si="1"/>
        <v/>
      </c>
      <c r="C15" s="9" t="str">
        <f t="shared" si="2"/>
        <v/>
      </c>
      <c r="D15" s="9" t="str">
        <f t="shared" si="3"/>
        <v/>
      </c>
      <c r="E15" s="9" t="str">
        <f t="shared" si="4"/>
        <v/>
      </c>
      <c r="F15" s="29"/>
      <c r="G15" s="32" t="str">
        <f>IF(A15="","",IF(E14&lt;='AG-Darlehen'!$F$3,"",E14*$G$12/12))</f>
        <v/>
      </c>
      <c r="H15" s="35" t="str">
        <f>IF(G15&gt;'AG-Darlehen'!$F$7,"","J")</f>
        <v/>
      </c>
    </row>
    <row r="16" spans="1:12" s="7" customFormat="1" ht="12.75" x14ac:dyDescent="0.2">
      <c r="A16" s="22" t="str">
        <f t="shared" si="0"/>
        <v/>
      </c>
      <c r="B16" s="9" t="str">
        <f t="shared" si="1"/>
        <v/>
      </c>
      <c r="C16" s="9" t="str">
        <f t="shared" si="2"/>
        <v/>
      </c>
      <c r="D16" s="9" t="str">
        <f t="shared" si="3"/>
        <v/>
      </c>
      <c r="E16" s="9" t="str">
        <f t="shared" si="4"/>
        <v/>
      </c>
      <c r="F16" s="29"/>
      <c r="G16" s="32" t="str">
        <f>IF(A16="","",IF(E15&lt;='AG-Darlehen'!$F$3,"",E15*$G$12/12))</f>
        <v/>
      </c>
      <c r="H16" s="35" t="str">
        <f>IF(G16&gt;'AG-Darlehen'!$F$7,"","J")</f>
        <v/>
      </c>
    </row>
    <row r="17" spans="1:8" s="7" customFormat="1" ht="12.75" x14ac:dyDescent="0.2">
      <c r="A17" s="22" t="str">
        <f t="shared" si="0"/>
        <v/>
      </c>
      <c r="B17" s="9" t="str">
        <f t="shared" si="1"/>
        <v/>
      </c>
      <c r="C17" s="9" t="str">
        <f t="shared" si="2"/>
        <v/>
      </c>
      <c r="D17" s="9" t="str">
        <f t="shared" si="3"/>
        <v/>
      </c>
      <c r="E17" s="9" t="str">
        <f t="shared" si="4"/>
        <v/>
      </c>
      <c r="F17" s="29"/>
      <c r="G17" s="32" t="str">
        <f>IF(A17="","",IF(E16&lt;='AG-Darlehen'!$F$3,"",E16*$G$12/12))</f>
        <v/>
      </c>
      <c r="H17" s="35" t="str">
        <f>IF(G17&gt;'AG-Darlehen'!$F$7,"","J")</f>
        <v/>
      </c>
    </row>
    <row r="18" spans="1:8" s="7" customFormat="1" ht="12.75" x14ac:dyDescent="0.2">
      <c r="A18" s="22" t="str">
        <f t="shared" si="0"/>
        <v/>
      </c>
      <c r="B18" s="9" t="str">
        <f t="shared" si="1"/>
        <v/>
      </c>
      <c r="C18" s="9" t="str">
        <f t="shared" si="2"/>
        <v/>
      </c>
      <c r="D18" s="9" t="str">
        <f t="shared" si="3"/>
        <v/>
      </c>
      <c r="E18" s="9" t="str">
        <f t="shared" si="4"/>
        <v/>
      </c>
      <c r="F18" s="9"/>
      <c r="G18" s="32" t="str">
        <f>IF(A18="","",IF(E17&lt;='AG-Darlehen'!$F$3,"",E17*$G$12/12))</f>
        <v/>
      </c>
      <c r="H18" s="35" t="str">
        <f>IF(G18&gt;'AG-Darlehen'!$F$7,"","J")</f>
        <v/>
      </c>
    </row>
    <row r="19" spans="1:8" s="7" customFormat="1" ht="12.75" x14ac:dyDescent="0.2">
      <c r="A19" s="22" t="str">
        <f t="shared" si="0"/>
        <v/>
      </c>
      <c r="B19" s="9" t="str">
        <f t="shared" si="1"/>
        <v/>
      </c>
      <c r="C19" s="9" t="str">
        <f t="shared" si="2"/>
        <v/>
      </c>
      <c r="D19" s="9" t="str">
        <f t="shared" si="3"/>
        <v/>
      </c>
      <c r="E19" s="9" t="str">
        <f t="shared" si="4"/>
        <v/>
      </c>
      <c r="F19" s="9"/>
      <c r="G19" s="32" t="str">
        <f>IF(A19="","",IF(E18&lt;='AG-Darlehen'!$F$3,"",E18*$G$12/12))</f>
        <v/>
      </c>
      <c r="H19" s="35" t="str">
        <f>IF(G19&gt;'AG-Darlehen'!$F$7,"","J")</f>
        <v/>
      </c>
    </row>
    <row r="20" spans="1:8" s="7" customFormat="1" ht="12.75" x14ac:dyDescent="0.2">
      <c r="A20" s="22" t="str">
        <f t="shared" si="0"/>
        <v/>
      </c>
      <c r="B20" s="9" t="str">
        <f t="shared" si="1"/>
        <v/>
      </c>
      <c r="C20" s="9" t="str">
        <f t="shared" si="2"/>
        <v/>
      </c>
      <c r="D20" s="9" t="str">
        <f t="shared" si="3"/>
        <v/>
      </c>
      <c r="E20" s="9" t="str">
        <f t="shared" si="4"/>
        <v/>
      </c>
      <c r="F20" s="9"/>
      <c r="G20" s="32" t="str">
        <f>IF(A20="","",IF(E19&lt;='AG-Darlehen'!$F$3,"",E19*$G$12/12))</f>
        <v/>
      </c>
      <c r="H20" s="35" t="str">
        <f>IF(G20&gt;'AG-Darlehen'!$F$7,"","J")</f>
        <v/>
      </c>
    </row>
    <row r="21" spans="1:8" s="7" customFormat="1" ht="12.75" x14ac:dyDescent="0.2">
      <c r="A21" s="22" t="str">
        <f t="shared" si="0"/>
        <v/>
      </c>
      <c r="B21" s="9" t="str">
        <f t="shared" si="1"/>
        <v/>
      </c>
      <c r="C21" s="9" t="str">
        <f t="shared" si="2"/>
        <v/>
      </c>
      <c r="D21" s="9" t="str">
        <f t="shared" si="3"/>
        <v/>
      </c>
      <c r="E21" s="9" t="str">
        <f t="shared" si="4"/>
        <v/>
      </c>
      <c r="F21" s="9"/>
      <c r="G21" s="32" t="str">
        <f>IF(A21="","",IF(E20&lt;='AG-Darlehen'!$F$3,"",E20*$G$12/12))</f>
        <v/>
      </c>
      <c r="H21" s="35" t="str">
        <f>IF(G21&gt;'AG-Darlehen'!$F$7,"","J")</f>
        <v/>
      </c>
    </row>
    <row r="22" spans="1:8" s="7" customFormat="1" ht="12.75" x14ac:dyDescent="0.2">
      <c r="A22" s="22" t="str">
        <f t="shared" si="0"/>
        <v/>
      </c>
      <c r="B22" s="9" t="str">
        <f t="shared" si="1"/>
        <v/>
      </c>
      <c r="C22" s="9" t="str">
        <f t="shared" si="2"/>
        <v/>
      </c>
      <c r="D22" s="9" t="str">
        <f t="shared" si="3"/>
        <v/>
      </c>
      <c r="E22" s="9" t="str">
        <f t="shared" si="4"/>
        <v/>
      </c>
      <c r="F22" s="9"/>
      <c r="G22" s="32" t="str">
        <f>IF(A22="","",IF(E21&lt;='AG-Darlehen'!$F$3,"",E21*$G$12/12))</f>
        <v/>
      </c>
      <c r="H22" s="35" t="str">
        <f>IF(G22&gt;'AG-Darlehen'!$F$7,"","J")</f>
        <v/>
      </c>
    </row>
    <row r="23" spans="1:8" s="7" customFormat="1" ht="12.75" x14ac:dyDescent="0.2">
      <c r="A23" s="22" t="str">
        <f t="shared" si="0"/>
        <v/>
      </c>
      <c r="B23" s="9" t="str">
        <f t="shared" si="1"/>
        <v/>
      </c>
      <c r="C23" s="9" t="str">
        <f t="shared" si="2"/>
        <v/>
      </c>
      <c r="D23" s="9" t="str">
        <f t="shared" si="3"/>
        <v/>
      </c>
      <c r="E23" s="9" t="str">
        <f t="shared" si="4"/>
        <v/>
      </c>
      <c r="F23" s="9"/>
      <c r="G23" s="32" t="str">
        <f>IF(A23="","",IF(E22&lt;='AG-Darlehen'!$F$3,"",E22*$G$12/12))</f>
        <v/>
      </c>
      <c r="H23" s="35" t="str">
        <f>IF(G23&gt;'AG-Darlehen'!$F$7,"","J")</f>
        <v/>
      </c>
    </row>
    <row r="24" spans="1:8" s="7" customFormat="1" ht="12.75" x14ac:dyDescent="0.2">
      <c r="A24" s="22" t="str">
        <f t="shared" si="0"/>
        <v/>
      </c>
      <c r="B24" s="9" t="str">
        <f t="shared" si="1"/>
        <v/>
      </c>
      <c r="C24" s="9" t="str">
        <f t="shared" si="2"/>
        <v/>
      </c>
      <c r="D24" s="9" t="str">
        <f t="shared" si="3"/>
        <v/>
      </c>
      <c r="E24" s="9" t="str">
        <f t="shared" si="4"/>
        <v/>
      </c>
      <c r="F24" s="9"/>
      <c r="G24" s="32" t="str">
        <f>IF(A24="","",IF(E23&lt;='AG-Darlehen'!$F$3,"",E23*$G$12/12))</f>
        <v/>
      </c>
      <c r="H24" s="35" t="str">
        <f>IF(G24&gt;'AG-Darlehen'!$F$7,"","J")</f>
        <v/>
      </c>
    </row>
    <row r="25" spans="1:8" s="7" customFormat="1" ht="12.75" x14ac:dyDescent="0.2">
      <c r="A25" s="22" t="str">
        <f t="shared" si="0"/>
        <v/>
      </c>
      <c r="B25" s="9" t="str">
        <f t="shared" si="1"/>
        <v/>
      </c>
      <c r="C25" s="9" t="str">
        <f t="shared" si="2"/>
        <v/>
      </c>
      <c r="D25" s="9" t="str">
        <f t="shared" si="3"/>
        <v/>
      </c>
      <c r="E25" s="9" t="str">
        <f t="shared" si="4"/>
        <v/>
      </c>
      <c r="F25" s="9"/>
      <c r="G25" s="32" t="str">
        <f>IF(A25="","",IF(E24&lt;='AG-Darlehen'!$F$3,"",E24*$G$12/12))</f>
        <v/>
      </c>
      <c r="H25" s="35" t="str">
        <f>IF(G25&gt;'AG-Darlehen'!$F$7,"","J")</f>
        <v/>
      </c>
    </row>
    <row r="26" spans="1:8" s="7" customFormat="1" ht="12.75" x14ac:dyDescent="0.2">
      <c r="A26" s="22" t="str">
        <f t="shared" si="0"/>
        <v/>
      </c>
      <c r="B26" s="9" t="str">
        <f t="shared" si="1"/>
        <v/>
      </c>
      <c r="C26" s="9" t="str">
        <f t="shared" si="2"/>
        <v/>
      </c>
      <c r="D26" s="9" t="str">
        <f t="shared" si="3"/>
        <v/>
      </c>
      <c r="E26" s="9" t="str">
        <f t="shared" si="4"/>
        <v/>
      </c>
      <c r="F26" s="9"/>
      <c r="G26" s="32" t="str">
        <f>IF(A26="","",IF(E25&lt;='AG-Darlehen'!$F$3,"",E25*$G$12/12))</f>
        <v/>
      </c>
      <c r="H26" s="35" t="str">
        <f>IF(G26&gt;'AG-Darlehen'!$F$7,"","J")</f>
        <v/>
      </c>
    </row>
    <row r="27" spans="1:8" s="7" customFormat="1" ht="12.75" x14ac:dyDescent="0.2">
      <c r="A27" s="22" t="str">
        <f t="shared" si="0"/>
        <v/>
      </c>
      <c r="B27" s="9" t="str">
        <f t="shared" si="1"/>
        <v/>
      </c>
      <c r="C27" s="9" t="str">
        <f t="shared" si="2"/>
        <v/>
      </c>
      <c r="D27" s="9" t="str">
        <f t="shared" si="3"/>
        <v/>
      </c>
      <c r="E27" s="9" t="str">
        <f t="shared" si="4"/>
        <v/>
      </c>
      <c r="F27" s="9"/>
      <c r="G27" s="32" t="str">
        <f>IF(A27="","",IF(E26&lt;='AG-Darlehen'!$F$3,"",E26*$G$12/12))</f>
        <v/>
      </c>
      <c r="H27" s="35" t="str">
        <f>IF(G27&gt;'AG-Darlehen'!$F$7,"","J")</f>
        <v/>
      </c>
    </row>
    <row r="28" spans="1:8" s="7" customFormat="1" ht="12.75" x14ac:dyDescent="0.2">
      <c r="A28" s="22" t="str">
        <f t="shared" si="0"/>
        <v/>
      </c>
      <c r="B28" s="9" t="str">
        <f t="shared" si="1"/>
        <v/>
      </c>
      <c r="C28" s="9" t="str">
        <f t="shared" si="2"/>
        <v/>
      </c>
      <c r="D28" s="9" t="str">
        <f t="shared" si="3"/>
        <v/>
      </c>
      <c r="E28" s="9" t="str">
        <f t="shared" si="4"/>
        <v/>
      </c>
      <c r="F28" s="9"/>
      <c r="G28" s="32" t="str">
        <f>IF(A28="","",IF(E27&lt;='AG-Darlehen'!$F$3,"",E27*$G$12/12))</f>
        <v/>
      </c>
      <c r="H28" s="35" t="str">
        <f>IF(G28&gt;'AG-Darlehen'!$F$7,"","J")</f>
        <v/>
      </c>
    </row>
    <row r="29" spans="1:8" s="7" customFormat="1" ht="12.75" x14ac:dyDescent="0.2">
      <c r="A29" s="22" t="str">
        <f t="shared" si="0"/>
        <v/>
      </c>
      <c r="B29" s="9" t="str">
        <f t="shared" si="1"/>
        <v/>
      </c>
      <c r="C29" s="9" t="str">
        <f t="shared" si="2"/>
        <v/>
      </c>
      <c r="D29" s="9" t="str">
        <f t="shared" si="3"/>
        <v/>
      </c>
      <c r="E29" s="9" t="str">
        <f t="shared" si="4"/>
        <v/>
      </c>
      <c r="F29" s="9"/>
      <c r="G29" s="32" t="str">
        <f>IF(A29="","",IF(E28&lt;='AG-Darlehen'!$F$3,"",E28*$G$12/12))</f>
        <v/>
      </c>
      <c r="H29" s="35" t="str">
        <f>IF(G29&gt;'AG-Darlehen'!$F$7,"","J")</f>
        <v/>
      </c>
    </row>
    <row r="30" spans="1:8" s="7" customFormat="1" ht="12.75" x14ac:dyDescent="0.2">
      <c r="A30" s="22" t="str">
        <f t="shared" si="0"/>
        <v/>
      </c>
      <c r="B30" s="9" t="str">
        <f t="shared" si="1"/>
        <v/>
      </c>
      <c r="C30" s="9" t="str">
        <f t="shared" si="2"/>
        <v/>
      </c>
      <c r="D30" s="9" t="str">
        <f t="shared" si="3"/>
        <v/>
      </c>
      <c r="E30" s="9" t="str">
        <f t="shared" si="4"/>
        <v/>
      </c>
      <c r="F30" s="9"/>
      <c r="G30" s="32" t="str">
        <f>IF(A30="","",IF(E29&lt;='AG-Darlehen'!$F$3,"",E29*$G$12/12))</f>
        <v/>
      </c>
      <c r="H30" s="35" t="str">
        <f>IF(G30&gt;'AG-Darlehen'!$F$7,"","J")</f>
        <v/>
      </c>
    </row>
    <row r="31" spans="1:8" s="7" customFormat="1" ht="12.75" x14ac:dyDescent="0.2">
      <c r="A31" s="22" t="str">
        <f t="shared" si="0"/>
        <v/>
      </c>
      <c r="B31" s="9" t="str">
        <f t="shared" si="1"/>
        <v/>
      </c>
      <c r="C31" s="9" t="str">
        <f t="shared" si="2"/>
        <v/>
      </c>
      <c r="D31" s="9" t="str">
        <f t="shared" si="3"/>
        <v/>
      </c>
      <c r="E31" s="9" t="str">
        <f t="shared" si="4"/>
        <v/>
      </c>
      <c r="F31" s="9"/>
      <c r="G31" s="32" t="str">
        <f>IF(A31="","",IF(E30&lt;='AG-Darlehen'!$F$3,"",E30*$G$12/12))</f>
        <v/>
      </c>
      <c r="H31" s="35" t="str">
        <f>IF(G31&gt;'AG-Darlehen'!$F$7,"","J")</f>
        <v/>
      </c>
    </row>
    <row r="32" spans="1:8" s="7" customFormat="1" ht="12.75" x14ac:dyDescent="0.2">
      <c r="A32" s="22" t="str">
        <f t="shared" si="0"/>
        <v/>
      </c>
      <c r="B32" s="9" t="str">
        <f t="shared" si="1"/>
        <v/>
      </c>
      <c r="C32" s="9" t="str">
        <f t="shared" si="2"/>
        <v/>
      </c>
      <c r="D32" s="9" t="str">
        <f t="shared" si="3"/>
        <v/>
      </c>
      <c r="E32" s="9" t="str">
        <f t="shared" si="4"/>
        <v/>
      </c>
      <c r="F32" s="9"/>
      <c r="G32" s="32" t="str">
        <f>IF(A32="","",IF(E31&lt;='AG-Darlehen'!$F$3,"",E31*$G$12/12))</f>
        <v/>
      </c>
      <c r="H32" s="35" t="str">
        <f>IF(G32&gt;'AG-Darlehen'!$F$7,"","J")</f>
        <v/>
      </c>
    </row>
    <row r="33" spans="1:8" s="7" customFormat="1" ht="12.75" x14ac:dyDescent="0.2">
      <c r="A33" s="22" t="str">
        <f t="shared" si="0"/>
        <v/>
      </c>
      <c r="B33" s="9" t="str">
        <f t="shared" si="1"/>
        <v/>
      </c>
      <c r="C33" s="9" t="str">
        <f t="shared" si="2"/>
        <v/>
      </c>
      <c r="D33" s="9" t="str">
        <f t="shared" si="3"/>
        <v/>
      </c>
      <c r="E33" s="9" t="str">
        <f t="shared" si="4"/>
        <v/>
      </c>
      <c r="F33" s="9"/>
      <c r="G33" s="32" t="str">
        <f>IF(A33="","",IF(E32&lt;='AG-Darlehen'!$F$3,"",E32*$G$12/12))</f>
        <v/>
      </c>
      <c r="H33" s="35" t="str">
        <f>IF(G33&gt;'AG-Darlehen'!$F$7,"","J")</f>
        <v/>
      </c>
    </row>
    <row r="34" spans="1:8" s="7" customFormat="1" ht="12.75" x14ac:dyDescent="0.2">
      <c r="A34" s="22" t="str">
        <f t="shared" si="0"/>
        <v/>
      </c>
      <c r="B34" s="9" t="str">
        <f t="shared" si="1"/>
        <v/>
      </c>
      <c r="C34" s="9" t="str">
        <f t="shared" si="2"/>
        <v/>
      </c>
      <c r="D34" s="9" t="str">
        <f t="shared" si="3"/>
        <v/>
      </c>
      <c r="E34" s="9" t="str">
        <f t="shared" si="4"/>
        <v/>
      </c>
      <c r="F34" s="9"/>
      <c r="G34" s="32" t="str">
        <f>IF(A34="","",IF(E33&lt;='AG-Darlehen'!$F$3,"",E33*$G$12/12))</f>
        <v/>
      </c>
      <c r="H34" s="35" t="str">
        <f>IF(G34&gt;'AG-Darlehen'!$F$7,"","J")</f>
        <v/>
      </c>
    </row>
    <row r="35" spans="1:8" s="7" customFormat="1" ht="12.75" x14ac:dyDescent="0.2">
      <c r="A35" s="22" t="str">
        <f t="shared" si="0"/>
        <v/>
      </c>
      <c r="B35" s="9" t="str">
        <f t="shared" si="1"/>
        <v/>
      </c>
      <c r="C35" s="9" t="str">
        <f t="shared" si="2"/>
        <v/>
      </c>
      <c r="D35" s="9" t="str">
        <f t="shared" si="3"/>
        <v/>
      </c>
      <c r="E35" s="9" t="str">
        <f t="shared" si="4"/>
        <v/>
      </c>
      <c r="F35" s="9"/>
      <c r="G35" s="32" t="str">
        <f>IF(A35="","",IF(E34&lt;='AG-Darlehen'!$F$3,"",E34*$G$12/12))</f>
        <v/>
      </c>
      <c r="H35" s="35" t="str">
        <f>IF(G35&gt;'AG-Darlehen'!$F$7,"","J")</f>
        <v/>
      </c>
    </row>
    <row r="36" spans="1:8" s="7" customFormat="1" ht="12.75" x14ac:dyDescent="0.2">
      <c r="A36" s="22" t="str">
        <f t="shared" si="0"/>
        <v/>
      </c>
      <c r="B36" s="9" t="str">
        <f t="shared" si="1"/>
        <v/>
      </c>
      <c r="C36" s="9" t="str">
        <f t="shared" si="2"/>
        <v/>
      </c>
      <c r="D36" s="9" t="str">
        <f t="shared" si="3"/>
        <v/>
      </c>
      <c r="E36" s="9" t="str">
        <f t="shared" si="4"/>
        <v/>
      </c>
      <c r="F36" s="9"/>
      <c r="G36" s="32" t="str">
        <f>IF(A36="","",IF(E35&lt;='AG-Darlehen'!$F$3,"",E35*$G$12/12))</f>
        <v/>
      </c>
      <c r="H36" s="35" t="str">
        <f>IF(G36&gt;'AG-Darlehen'!$F$7,"","J")</f>
        <v/>
      </c>
    </row>
    <row r="37" spans="1:8" s="7" customFormat="1" ht="12.75" x14ac:dyDescent="0.2">
      <c r="A37" s="22" t="str">
        <f t="shared" si="0"/>
        <v/>
      </c>
      <c r="B37" s="9" t="str">
        <f t="shared" si="1"/>
        <v/>
      </c>
      <c r="C37" s="9" t="str">
        <f t="shared" si="2"/>
        <v/>
      </c>
      <c r="D37" s="9" t="str">
        <f t="shared" si="3"/>
        <v/>
      </c>
      <c r="E37" s="9" t="str">
        <f t="shared" si="4"/>
        <v/>
      </c>
      <c r="F37" s="9"/>
      <c r="G37" s="32" t="str">
        <f>IF(A37="","",IF(E36&lt;='AG-Darlehen'!$F$3,"",E36*$G$12/12))</f>
        <v/>
      </c>
      <c r="H37" s="35" t="str">
        <f>IF(G37&gt;'AG-Darlehen'!$F$7,"","J")</f>
        <v/>
      </c>
    </row>
    <row r="38" spans="1:8" s="7" customFormat="1" ht="12.75" x14ac:dyDescent="0.2">
      <c r="A38" s="22" t="str">
        <f t="shared" si="0"/>
        <v/>
      </c>
      <c r="B38" s="9" t="str">
        <f t="shared" si="1"/>
        <v/>
      </c>
      <c r="C38" s="9" t="str">
        <f t="shared" si="2"/>
        <v/>
      </c>
      <c r="D38" s="9" t="str">
        <f t="shared" si="3"/>
        <v/>
      </c>
      <c r="E38" s="9" t="str">
        <f t="shared" si="4"/>
        <v/>
      </c>
      <c r="F38" s="9"/>
      <c r="G38" s="32" t="str">
        <f>IF(A38="","",IF(E37&lt;='AG-Darlehen'!$F$3,"",E37*$G$12/12))</f>
        <v/>
      </c>
      <c r="H38" s="35" t="str">
        <f>IF(G38&gt;'AG-Darlehen'!$F$7,"","J")</f>
        <v/>
      </c>
    </row>
    <row r="39" spans="1:8" s="7" customFormat="1" ht="12.75" x14ac:dyDescent="0.2">
      <c r="A39" s="22" t="str">
        <f t="shared" si="0"/>
        <v/>
      </c>
      <c r="B39" s="9" t="str">
        <f t="shared" si="1"/>
        <v/>
      </c>
      <c r="C39" s="9" t="str">
        <f t="shared" si="2"/>
        <v/>
      </c>
      <c r="D39" s="9" t="str">
        <f t="shared" si="3"/>
        <v/>
      </c>
      <c r="E39" s="9" t="str">
        <f t="shared" si="4"/>
        <v/>
      </c>
      <c r="F39" s="9"/>
      <c r="G39" s="32" t="str">
        <f>IF(A39="","",IF(E38&lt;='AG-Darlehen'!$F$3,"",E38*$G$12/12))</f>
        <v/>
      </c>
      <c r="H39" s="35" t="str">
        <f>IF(G39&gt;'AG-Darlehen'!$F$7,"","J")</f>
        <v/>
      </c>
    </row>
    <row r="40" spans="1:8" s="7" customFormat="1" ht="12.75" x14ac:dyDescent="0.2">
      <c r="A40" s="22" t="str">
        <f t="shared" si="0"/>
        <v/>
      </c>
      <c r="B40" s="9" t="str">
        <f t="shared" si="1"/>
        <v/>
      </c>
      <c r="C40" s="9" t="str">
        <f t="shared" si="2"/>
        <v/>
      </c>
      <c r="D40" s="9" t="str">
        <f t="shared" si="3"/>
        <v/>
      </c>
      <c r="E40" s="9" t="str">
        <f t="shared" si="4"/>
        <v/>
      </c>
      <c r="F40" s="9"/>
      <c r="G40" s="32" t="str">
        <f>IF(A40="","",IF(E39&lt;='AG-Darlehen'!$F$3,"",E39*$G$12/12))</f>
        <v/>
      </c>
      <c r="H40" s="35" t="str">
        <f>IF(G40&gt;'AG-Darlehen'!$F$7,"","J")</f>
        <v/>
      </c>
    </row>
    <row r="41" spans="1:8" s="7" customFormat="1" ht="12.75" x14ac:dyDescent="0.2">
      <c r="A41" s="22" t="str">
        <f t="shared" si="0"/>
        <v/>
      </c>
      <c r="B41" s="9" t="str">
        <f t="shared" si="1"/>
        <v/>
      </c>
      <c r="C41" s="9" t="str">
        <f t="shared" si="2"/>
        <v/>
      </c>
      <c r="D41" s="9" t="str">
        <f t="shared" si="3"/>
        <v/>
      </c>
      <c r="E41" s="9" t="str">
        <f t="shared" si="4"/>
        <v/>
      </c>
      <c r="F41" s="9"/>
      <c r="G41" s="32" t="str">
        <f>IF(A41="","",IF(E40&lt;='AG-Darlehen'!$F$3,"",E40*$G$12/12))</f>
        <v/>
      </c>
      <c r="H41" s="35" t="str">
        <f>IF(G41&gt;'AG-Darlehen'!$F$7,"","J")</f>
        <v/>
      </c>
    </row>
    <row r="42" spans="1:8" s="7" customFormat="1" ht="12.75" x14ac:dyDescent="0.2">
      <c r="A42" s="22" t="str">
        <f t="shared" si="0"/>
        <v/>
      </c>
      <c r="B42" s="9" t="str">
        <f t="shared" si="1"/>
        <v/>
      </c>
      <c r="C42" s="9" t="str">
        <f t="shared" si="2"/>
        <v/>
      </c>
      <c r="D42" s="9" t="str">
        <f t="shared" si="3"/>
        <v/>
      </c>
      <c r="E42" s="9" t="str">
        <f t="shared" si="4"/>
        <v/>
      </c>
      <c r="F42" s="9"/>
      <c r="G42" s="32" t="str">
        <f>IF(A42="","",IF(E41&lt;='AG-Darlehen'!$F$3,"",E41*$G$12/12))</f>
        <v/>
      </c>
      <c r="H42" s="35" t="str">
        <f>IF(G42&gt;'AG-Darlehen'!$F$7,"","J")</f>
        <v/>
      </c>
    </row>
    <row r="43" spans="1:8" x14ac:dyDescent="0.2">
      <c r="A43" s="22" t="str">
        <f t="shared" si="0"/>
        <v/>
      </c>
      <c r="B43" s="9" t="str">
        <f t="shared" si="1"/>
        <v/>
      </c>
      <c r="C43" s="9" t="str">
        <f t="shared" si="2"/>
        <v/>
      </c>
      <c r="D43" s="9" t="str">
        <f t="shared" si="3"/>
        <v/>
      </c>
      <c r="E43" s="9" t="str">
        <f t="shared" si="4"/>
        <v/>
      </c>
      <c r="F43" s="9"/>
      <c r="G43" s="32" t="str">
        <f>IF(A43="","",IF(E42&lt;='AG-Darlehen'!$F$3,"",E42*$G$12/12))</f>
        <v/>
      </c>
      <c r="H43" s="35" t="str">
        <f>IF(G43&gt;'AG-Darlehen'!$F$7,"","J")</f>
        <v/>
      </c>
    </row>
    <row r="44" spans="1:8" x14ac:dyDescent="0.2">
      <c r="A44" s="22" t="str">
        <f t="shared" si="0"/>
        <v/>
      </c>
      <c r="B44" s="9" t="str">
        <f t="shared" si="1"/>
        <v/>
      </c>
      <c r="C44" s="9" t="str">
        <f t="shared" si="2"/>
        <v/>
      </c>
      <c r="D44" s="9" t="str">
        <f t="shared" si="3"/>
        <v/>
      </c>
      <c r="E44" s="9" t="str">
        <f t="shared" si="4"/>
        <v/>
      </c>
      <c r="F44" s="9"/>
      <c r="G44" s="32" t="str">
        <f>IF(A44="","",IF(E43&lt;='AG-Darlehen'!$F$3,"",E43*$G$12/12))</f>
        <v/>
      </c>
      <c r="H44" s="35" t="str">
        <f>IF(G44&gt;'AG-Darlehen'!$F$7,"","J")</f>
        <v/>
      </c>
    </row>
    <row r="45" spans="1:8" x14ac:dyDescent="0.2">
      <c r="A45" s="22" t="str">
        <f t="shared" si="0"/>
        <v/>
      </c>
      <c r="B45" s="9" t="str">
        <f t="shared" si="1"/>
        <v/>
      </c>
      <c r="C45" s="9" t="str">
        <f t="shared" si="2"/>
        <v/>
      </c>
      <c r="D45" s="9" t="str">
        <f t="shared" ref="D45:D72" si="5">IF(A45=$C$7,E44+ROUND($C$4/12*E44,2),IF(A45="","",$C$9*-1))</f>
        <v/>
      </c>
      <c r="E45" s="9" t="str">
        <f t="shared" si="4"/>
        <v/>
      </c>
      <c r="F45" s="9"/>
      <c r="G45" s="32" t="str">
        <f>IF(A45="","",IF(E44&lt;='AG-Darlehen'!$F$3,"",E44*$G$12/12))</f>
        <v/>
      </c>
      <c r="H45" s="35" t="str">
        <f>IF(G45&gt;'AG-Darlehen'!$F$7,"","J")</f>
        <v/>
      </c>
    </row>
    <row r="46" spans="1:8" x14ac:dyDescent="0.2">
      <c r="A46" s="22" t="str">
        <f t="shared" si="0"/>
        <v/>
      </c>
      <c r="B46" s="9" t="str">
        <f t="shared" si="1"/>
        <v/>
      </c>
      <c r="C46" s="9" t="str">
        <f t="shared" si="2"/>
        <v/>
      </c>
      <c r="D46" s="9" t="str">
        <f t="shared" si="5"/>
        <v/>
      </c>
      <c r="E46" s="9" t="str">
        <f t="shared" si="4"/>
        <v/>
      </c>
      <c r="F46" s="9"/>
      <c r="G46" s="32" t="str">
        <f>IF(A46="","",IF(E45&lt;='AG-Darlehen'!$F$3,"",E45*$G$12/12))</f>
        <v/>
      </c>
      <c r="H46" s="35" t="str">
        <f>IF(G46&gt;'AG-Darlehen'!$F$7,"","J")</f>
        <v/>
      </c>
    </row>
    <row r="47" spans="1:8" x14ac:dyDescent="0.2">
      <c r="A47" s="22" t="str">
        <f t="shared" si="0"/>
        <v/>
      </c>
      <c r="B47" s="9" t="str">
        <f t="shared" si="1"/>
        <v/>
      </c>
      <c r="C47" s="9" t="str">
        <f t="shared" si="2"/>
        <v/>
      </c>
      <c r="D47" s="9" t="str">
        <f t="shared" si="5"/>
        <v/>
      </c>
      <c r="E47" s="9" t="str">
        <f t="shared" si="4"/>
        <v/>
      </c>
      <c r="F47" s="9"/>
      <c r="G47" s="32" t="str">
        <f>IF(A47="","",IF(E46&lt;='AG-Darlehen'!$F$3,"",E46*$G$12/12))</f>
        <v/>
      </c>
      <c r="H47" s="35" t="str">
        <f>IF(G47&gt;'AG-Darlehen'!$F$7,"","J")</f>
        <v/>
      </c>
    </row>
    <row r="48" spans="1:8" x14ac:dyDescent="0.2">
      <c r="A48" s="22" t="str">
        <f t="shared" si="0"/>
        <v/>
      </c>
      <c r="B48" s="9" t="str">
        <f t="shared" si="1"/>
        <v/>
      </c>
      <c r="C48" s="9" t="str">
        <f t="shared" si="2"/>
        <v/>
      </c>
      <c r="D48" s="9" t="str">
        <f t="shared" si="5"/>
        <v/>
      </c>
      <c r="E48" s="9" t="str">
        <f t="shared" si="4"/>
        <v/>
      </c>
      <c r="F48" s="9"/>
      <c r="G48" s="32" t="str">
        <f>IF(A48="","",IF(E47&lt;='AG-Darlehen'!$F$3,"",E47*$G$12/12))</f>
        <v/>
      </c>
      <c r="H48" s="35" t="str">
        <f>IF(G48&gt;'AG-Darlehen'!$F$7,"","J")</f>
        <v/>
      </c>
    </row>
    <row r="49" spans="1:8" x14ac:dyDescent="0.2">
      <c r="A49" s="22" t="str">
        <f t="shared" si="0"/>
        <v/>
      </c>
      <c r="B49" s="9" t="str">
        <f t="shared" si="1"/>
        <v/>
      </c>
      <c r="C49" s="9" t="str">
        <f t="shared" si="2"/>
        <v/>
      </c>
      <c r="D49" s="9" t="str">
        <f t="shared" si="5"/>
        <v/>
      </c>
      <c r="E49" s="9" t="str">
        <f t="shared" si="4"/>
        <v/>
      </c>
      <c r="F49" s="9"/>
      <c r="G49" s="32" t="str">
        <f>IF(A49="","",IF(E48&lt;='AG-Darlehen'!$F$3,"",E48*$G$12/12))</f>
        <v/>
      </c>
      <c r="H49" s="35" t="str">
        <f>IF(G49&gt;'AG-Darlehen'!$F$7,"","J")</f>
        <v/>
      </c>
    </row>
    <row r="50" spans="1:8" x14ac:dyDescent="0.2">
      <c r="A50" s="22" t="str">
        <f t="shared" si="0"/>
        <v/>
      </c>
      <c r="B50" s="9" t="str">
        <f t="shared" si="1"/>
        <v/>
      </c>
      <c r="C50" s="9" t="str">
        <f t="shared" si="2"/>
        <v/>
      </c>
      <c r="D50" s="9" t="str">
        <f t="shared" si="5"/>
        <v/>
      </c>
      <c r="E50" s="9" t="str">
        <f t="shared" si="4"/>
        <v/>
      </c>
      <c r="F50" s="9"/>
      <c r="G50" s="32" t="str">
        <f>IF(A50="","",IF(E49&lt;='AG-Darlehen'!$F$3,"",E49*$G$12/12))</f>
        <v/>
      </c>
      <c r="H50" s="35" t="str">
        <f>IF(G50&gt;'AG-Darlehen'!$F$7,"","J")</f>
        <v/>
      </c>
    </row>
    <row r="51" spans="1:8" x14ac:dyDescent="0.2">
      <c r="A51" s="22" t="str">
        <f t="shared" si="0"/>
        <v/>
      </c>
      <c r="B51" s="9" t="str">
        <f t="shared" si="1"/>
        <v/>
      </c>
      <c r="C51" s="9" t="str">
        <f t="shared" si="2"/>
        <v/>
      </c>
      <c r="D51" s="9" t="str">
        <f t="shared" si="5"/>
        <v/>
      </c>
      <c r="E51" s="9" t="str">
        <f t="shared" si="4"/>
        <v/>
      </c>
      <c r="F51" s="9"/>
      <c r="G51" s="32" t="str">
        <f>IF(A51="","",IF(E50&lt;='AG-Darlehen'!$F$3,"",E50*$G$12/12))</f>
        <v/>
      </c>
      <c r="H51" s="35" t="str">
        <f>IF(G51&gt;'AG-Darlehen'!$F$7,"","J")</f>
        <v/>
      </c>
    </row>
    <row r="52" spans="1:8" x14ac:dyDescent="0.2">
      <c r="A52" s="22" t="str">
        <f t="shared" si="0"/>
        <v/>
      </c>
      <c r="B52" s="9" t="str">
        <f t="shared" si="1"/>
        <v/>
      </c>
      <c r="C52" s="9" t="str">
        <f t="shared" si="2"/>
        <v/>
      </c>
      <c r="D52" s="9" t="str">
        <f t="shared" si="5"/>
        <v/>
      </c>
      <c r="E52" s="9" t="str">
        <f t="shared" si="4"/>
        <v/>
      </c>
      <c r="F52" s="9"/>
      <c r="G52" s="32" t="str">
        <f>IF(A52="","",IF(E51&lt;='AG-Darlehen'!$F$3,"",E51*$G$12/12))</f>
        <v/>
      </c>
      <c r="H52" s="35" t="str">
        <f>IF(G52&gt;'AG-Darlehen'!$F$7,"","J")</f>
        <v/>
      </c>
    </row>
    <row r="53" spans="1:8" x14ac:dyDescent="0.2">
      <c r="A53" s="22" t="str">
        <f t="shared" si="0"/>
        <v/>
      </c>
      <c r="B53" s="9" t="str">
        <f t="shared" si="1"/>
        <v/>
      </c>
      <c r="C53" s="9" t="str">
        <f t="shared" si="2"/>
        <v/>
      </c>
      <c r="D53" s="9" t="str">
        <f t="shared" si="5"/>
        <v/>
      </c>
      <c r="E53" s="9" t="str">
        <f t="shared" si="4"/>
        <v/>
      </c>
      <c r="F53" s="9"/>
      <c r="G53" s="32" t="str">
        <f>IF(A53="","",IF(E52&lt;='AG-Darlehen'!$F$3,"",E52*$G$12/12))</f>
        <v/>
      </c>
      <c r="H53" s="35" t="str">
        <f>IF(G53&gt;'AG-Darlehen'!$F$7,"","J")</f>
        <v/>
      </c>
    </row>
    <row r="54" spans="1:8" x14ac:dyDescent="0.2">
      <c r="A54" s="22" t="str">
        <f t="shared" si="0"/>
        <v/>
      </c>
      <c r="B54" s="9" t="str">
        <f t="shared" si="1"/>
        <v/>
      </c>
      <c r="C54" s="9" t="str">
        <f t="shared" si="2"/>
        <v/>
      </c>
      <c r="D54" s="9" t="str">
        <f t="shared" si="5"/>
        <v/>
      </c>
      <c r="E54" s="9" t="str">
        <f t="shared" si="4"/>
        <v/>
      </c>
      <c r="F54" s="9"/>
      <c r="G54" s="32" t="str">
        <f>IF(A54="","",IF(E53&lt;='AG-Darlehen'!$F$3,"",E53*$G$12/12))</f>
        <v/>
      </c>
      <c r="H54" s="35" t="str">
        <f>IF(G54&gt;'AG-Darlehen'!$F$7,"","J")</f>
        <v/>
      </c>
    </row>
    <row r="55" spans="1:8" x14ac:dyDescent="0.2">
      <c r="A55" s="22" t="str">
        <f t="shared" si="0"/>
        <v/>
      </c>
      <c r="B55" s="9" t="str">
        <f t="shared" si="1"/>
        <v/>
      </c>
      <c r="C55" s="9" t="str">
        <f t="shared" si="2"/>
        <v/>
      </c>
      <c r="D55" s="9" t="str">
        <f t="shared" si="5"/>
        <v/>
      </c>
      <c r="E55" s="9" t="str">
        <f t="shared" si="4"/>
        <v/>
      </c>
      <c r="F55" s="9"/>
      <c r="G55" s="32" t="str">
        <f>IF(A55="","",IF(E54&lt;='AG-Darlehen'!$F$3,"",E54*$G$12/12))</f>
        <v/>
      </c>
      <c r="H55" s="35" t="str">
        <f>IF(G55&gt;'AG-Darlehen'!$F$7,"","J")</f>
        <v/>
      </c>
    </row>
    <row r="56" spans="1:8" x14ac:dyDescent="0.2">
      <c r="A56" s="22" t="str">
        <f t="shared" si="0"/>
        <v/>
      </c>
      <c r="B56" s="9" t="str">
        <f t="shared" si="1"/>
        <v/>
      </c>
      <c r="C56" s="9" t="str">
        <f t="shared" si="2"/>
        <v/>
      </c>
      <c r="D56" s="9" t="str">
        <f t="shared" si="5"/>
        <v/>
      </c>
      <c r="E56" s="9" t="str">
        <f t="shared" si="4"/>
        <v/>
      </c>
      <c r="F56" s="9"/>
      <c r="G56" s="32" t="str">
        <f>IF(A56="","",IF(E55&lt;='AG-Darlehen'!$F$3,"",E55*$G$12/12))</f>
        <v/>
      </c>
      <c r="H56" s="35" t="str">
        <f>IF(G56&gt;'AG-Darlehen'!$F$7,"","J")</f>
        <v/>
      </c>
    </row>
    <row r="57" spans="1:8" x14ac:dyDescent="0.2">
      <c r="A57" s="22" t="str">
        <f t="shared" si="0"/>
        <v/>
      </c>
      <c r="B57" s="9" t="str">
        <f t="shared" si="1"/>
        <v/>
      </c>
      <c r="C57" s="9" t="str">
        <f t="shared" si="2"/>
        <v/>
      </c>
      <c r="D57" s="9" t="str">
        <f t="shared" si="5"/>
        <v/>
      </c>
      <c r="E57" s="9" t="str">
        <f t="shared" si="4"/>
        <v/>
      </c>
      <c r="F57" s="9"/>
      <c r="G57" s="32" t="str">
        <f>IF(A57="","",IF(E56&lt;='AG-Darlehen'!$F$3,"",E56*$G$12/12))</f>
        <v/>
      </c>
      <c r="H57" s="35" t="str">
        <f>IF(G57&gt;'AG-Darlehen'!$F$7,"","J")</f>
        <v/>
      </c>
    </row>
    <row r="58" spans="1:8" x14ac:dyDescent="0.2">
      <c r="A58" s="22" t="str">
        <f t="shared" si="0"/>
        <v/>
      </c>
      <c r="B58" s="9" t="str">
        <f t="shared" si="1"/>
        <v/>
      </c>
      <c r="C58" s="9" t="str">
        <f t="shared" si="2"/>
        <v/>
      </c>
      <c r="D58" s="9" t="str">
        <f t="shared" si="5"/>
        <v/>
      </c>
      <c r="E58" s="9" t="str">
        <f t="shared" si="4"/>
        <v/>
      </c>
      <c r="F58" s="9"/>
      <c r="G58" s="32" t="str">
        <f>IF(A58="","",IF(E57&lt;='AG-Darlehen'!$F$3,"",E57*$G$12/12))</f>
        <v/>
      </c>
      <c r="H58" s="35" t="str">
        <f>IF(G58&gt;'AG-Darlehen'!$F$7,"","J")</f>
        <v/>
      </c>
    </row>
    <row r="59" spans="1:8" x14ac:dyDescent="0.2">
      <c r="A59" s="22" t="str">
        <f t="shared" si="0"/>
        <v/>
      </c>
      <c r="B59" s="9" t="str">
        <f t="shared" si="1"/>
        <v/>
      </c>
      <c r="C59" s="9" t="str">
        <f t="shared" si="2"/>
        <v/>
      </c>
      <c r="D59" s="9" t="str">
        <f t="shared" si="5"/>
        <v/>
      </c>
      <c r="E59" s="9" t="str">
        <f t="shared" si="4"/>
        <v/>
      </c>
      <c r="F59" s="9"/>
      <c r="G59" s="32" t="str">
        <f>IF(A59="","",IF(E58&lt;='AG-Darlehen'!$F$3,"",E58*$G$12/12))</f>
        <v/>
      </c>
      <c r="H59" s="35" t="str">
        <f>IF(G59&gt;'AG-Darlehen'!$F$7,"","J")</f>
        <v/>
      </c>
    </row>
    <row r="60" spans="1:8" x14ac:dyDescent="0.2">
      <c r="A60" s="22" t="str">
        <f t="shared" si="0"/>
        <v/>
      </c>
      <c r="B60" s="9" t="str">
        <f t="shared" si="1"/>
        <v/>
      </c>
      <c r="C60" s="9" t="str">
        <f t="shared" si="2"/>
        <v/>
      </c>
      <c r="D60" s="9" t="str">
        <f t="shared" si="5"/>
        <v/>
      </c>
      <c r="E60" s="9" t="str">
        <f t="shared" si="4"/>
        <v/>
      </c>
      <c r="F60" s="9"/>
      <c r="G60" s="32" t="str">
        <f>IF(A60="","",IF(E59&lt;='AG-Darlehen'!$F$3,"",E59*$G$12/12))</f>
        <v/>
      </c>
      <c r="H60" s="35" t="str">
        <f>IF(G60&gt;'AG-Darlehen'!$F$7,"","J")</f>
        <v/>
      </c>
    </row>
    <row r="61" spans="1:8" x14ac:dyDescent="0.2">
      <c r="A61" s="22" t="str">
        <f t="shared" si="0"/>
        <v/>
      </c>
      <c r="B61" s="9" t="str">
        <f t="shared" si="1"/>
        <v/>
      </c>
      <c r="C61" s="9" t="str">
        <f t="shared" si="2"/>
        <v/>
      </c>
      <c r="D61" s="9" t="str">
        <f t="shared" si="5"/>
        <v/>
      </c>
      <c r="E61" s="9" t="str">
        <f t="shared" si="4"/>
        <v/>
      </c>
      <c r="F61" s="9"/>
      <c r="G61" s="32" t="str">
        <f>IF(A61="","",IF(E60&lt;='AG-Darlehen'!$F$3,"",E60*$G$12/12))</f>
        <v/>
      </c>
      <c r="H61" s="35" t="str">
        <f>IF(G61&gt;'AG-Darlehen'!$F$7,"","J")</f>
        <v/>
      </c>
    </row>
    <row r="62" spans="1:8" x14ac:dyDescent="0.2">
      <c r="A62" s="22" t="str">
        <f t="shared" si="0"/>
        <v/>
      </c>
      <c r="B62" s="9" t="str">
        <f t="shared" si="1"/>
        <v/>
      </c>
      <c r="C62" s="9" t="str">
        <f t="shared" si="2"/>
        <v/>
      </c>
      <c r="D62" s="9" t="str">
        <f t="shared" si="5"/>
        <v/>
      </c>
      <c r="E62" s="9" t="str">
        <f t="shared" si="4"/>
        <v/>
      </c>
      <c r="F62" s="9"/>
      <c r="G62" s="32" t="str">
        <f>IF(A62="","",IF(E61&lt;='AG-Darlehen'!$F$3,"",E61*$G$12/12))</f>
        <v/>
      </c>
      <c r="H62" s="35" t="str">
        <f>IF(G62&gt;'AG-Darlehen'!$F$7,"","J")</f>
        <v/>
      </c>
    </row>
    <row r="63" spans="1:8" x14ac:dyDescent="0.2">
      <c r="A63" s="22" t="str">
        <f t="shared" si="0"/>
        <v/>
      </c>
      <c r="B63" s="9" t="str">
        <f t="shared" si="1"/>
        <v/>
      </c>
      <c r="C63" s="9" t="str">
        <f t="shared" si="2"/>
        <v/>
      </c>
      <c r="D63" s="9" t="str">
        <f t="shared" si="5"/>
        <v/>
      </c>
      <c r="E63" s="9" t="str">
        <f t="shared" si="4"/>
        <v/>
      </c>
      <c r="F63" s="9"/>
      <c r="G63" s="32" t="str">
        <f>IF(A63="","",IF(E62&lt;='AG-Darlehen'!$F$3,"",E62*$G$12/12))</f>
        <v/>
      </c>
      <c r="H63" s="35" t="str">
        <f>IF(G63&gt;'AG-Darlehen'!$F$7,"","J")</f>
        <v/>
      </c>
    </row>
    <row r="64" spans="1:8" x14ac:dyDescent="0.2">
      <c r="A64" s="22" t="str">
        <f t="shared" si="0"/>
        <v/>
      </c>
      <c r="B64" s="9" t="str">
        <f t="shared" si="1"/>
        <v/>
      </c>
      <c r="C64" s="9" t="str">
        <f t="shared" si="2"/>
        <v/>
      </c>
      <c r="D64" s="9" t="str">
        <f t="shared" si="5"/>
        <v/>
      </c>
      <c r="E64" s="9" t="str">
        <f t="shared" si="4"/>
        <v/>
      </c>
      <c r="F64" s="9"/>
      <c r="G64" s="32" t="str">
        <f>IF(A64="","",IF(E63&lt;='AG-Darlehen'!$F$3,"",E63*$G$12/12))</f>
        <v/>
      </c>
      <c r="H64" s="35" t="str">
        <f>IF(G64&gt;'AG-Darlehen'!$F$7,"","J")</f>
        <v/>
      </c>
    </row>
    <row r="65" spans="1:8" x14ac:dyDescent="0.2">
      <c r="A65" s="22" t="str">
        <f t="shared" si="0"/>
        <v/>
      </c>
      <c r="B65" s="9" t="str">
        <f t="shared" si="1"/>
        <v/>
      </c>
      <c r="C65" s="9" t="str">
        <f t="shared" si="2"/>
        <v/>
      </c>
      <c r="D65" s="9" t="str">
        <f t="shared" si="5"/>
        <v/>
      </c>
      <c r="E65" s="9" t="str">
        <f t="shared" si="4"/>
        <v/>
      </c>
      <c r="F65" s="9"/>
      <c r="G65" s="32" t="str">
        <f>IF(A65="","",IF(E64&lt;='AG-Darlehen'!$F$3,"",E64*$G$12/12))</f>
        <v/>
      </c>
      <c r="H65" s="35" t="str">
        <f>IF(G65&gt;'AG-Darlehen'!$F$7,"","J")</f>
        <v/>
      </c>
    </row>
    <row r="66" spans="1:8" x14ac:dyDescent="0.2">
      <c r="A66" s="22" t="str">
        <f t="shared" si="0"/>
        <v/>
      </c>
      <c r="B66" s="9" t="str">
        <f t="shared" si="1"/>
        <v/>
      </c>
      <c r="C66" s="9" t="str">
        <f t="shared" si="2"/>
        <v/>
      </c>
      <c r="D66" s="9" t="str">
        <f t="shared" si="5"/>
        <v/>
      </c>
      <c r="E66" s="9" t="str">
        <f t="shared" si="4"/>
        <v/>
      </c>
      <c r="F66" s="9"/>
      <c r="G66" s="32" t="str">
        <f>IF(A66="","",IF(E65&lt;='AG-Darlehen'!$F$3,"",E65*$G$12/12))</f>
        <v/>
      </c>
      <c r="H66" s="35" t="str">
        <f>IF(G66&gt;'AG-Darlehen'!$F$7,"","J")</f>
        <v/>
      </c>
    </row>
    <row r="67" spans="1:8" x14ac:dyDescent="0.2">
      <c r="A67" s="22" t="str">
        <f t="shared" si="0"/>
        <v/>
      </c>
      <c r="B67" s="9" t="str">
        <f t="shared" si="1"/>
        <v/>
      </c>
      <c r="C67" s="9" t="str">
        <f t="shared" si="2"/>
        <v/>
      </c>
      <c r="D67" s="9" t="str">
        <f t="shared" si="5"/>
        <v/>
      </c>
      <c r="E67" s="9" t="str">
        <f t="shared" si="4"/>
        <v/>
      </c>
      <c r="F67" s="9"/>
      <c r="G67" s="32" t="str">
        <f>IF(A67="","",IF(E66&lt;='AG-Darlehen'!$F$3,"",E66*$G$12/12))</f>
        <v/>
      </c>
      <c r="H67" s="35" t="str">
        <f>IF(G67&gt;'AG-Darlehen'!$F$7,"","J")</f>
        <v/>
      </c>
    </row>
    <row r="68" spans="1:8" x14ac:dyDescent="0.2">
      <c r="A68" s="22" t="str">
        <f t="shared" si="0"/>
        <v/>
      </c>
      <c r="B68" s="9" t="str">
        <f t="shared" si="1"/>
        <v/>
      </c>
      <c r="C68" s="9" t="str">
        <f t="shared" si="2"/>
        <v/>
      </c>
      <c r="D68" s="9" t="str">
        <f t="shared" si="5"/>
        <v/>
      </c>
      <c r="E68" s="9" t="str">
        <f t="shared" si="4"/>
        <v/>
      </c>
      <c r="F68" s="9"/>
      <c r="G68" s="32" t="str">
        <f>IF(A68="","",IF(E67&lt;='AG-Darlehen'!$F$3,"",E67*$G$12/12))</f>
        <v/>
      </c>
      <c r="H68" s="35" t="str">
        <f>IF(G68&gt;'AG-Darlehen'!$F$7,"","J")</f>
        <v/>
      </c>
    </row>
    <row r="69" spans="1:8" x14ac:dyDescent="0.2">
      <c r="A69" s="22" t="str">
        <f t="shared" si="0"/>
        <v/>
      </c>
      <c r="B69" s="9" t="str">
        <f t="shared" si="1"/>
        <v/>
      </c>
      <c r="C69" s="9" t="str">
        <f t="shared" si="2"/>
        <v/>
      </c>
      <c r="D69" s="9" t="str">
        <f t="shared" si="5"/>
        <v/>
      </c>
      <c r="E69" s="9" t="str">
        <f t="shared" si="4"/>
        <v/>
      </c>
      <c r="F69" s="9"/>
      <c r="G69" s="32" t="str">
        <f>IF(A69="","",IF(E68&lt;='AG-Darlehen'!$F$3,"",E68*$G$12/12))</f>
        <v/>
      </c>
      <c r="H69" s="35" t="str">
        <f>IF(G69&gt;'AG-Darlehen'!$F$7,"","J")</f>
        <v/>
      </c>
    </row>
    <row r="70" spans="1:8" x14ac:dyDescent="0.2">
      <c r="A70" s="22" t="str">
        <f t="shared" si="0"/>
        <v/>
      </c>
      <c r="B70" s="9" t="str">
        <f t="shared" si="1"/>
        <v/>
      </c>
      <c r="C70" s="9" t="str">
        <f t="shared" si="2"/>
        <v/>
      </c>
      <c r="D70" s="9" t="str">
        <f t="shared" si="5"/>
        <v/>
      </c>
      <c r="E70" s="9" t="str">
        <f t="shared" si="4"/>
        <v/>
      </c>
      <c r="F70" s="9"/>
      <c r="G70" s="32" t="str">
        <f>IF(A70="","",IF(E69&lt;='AG-Darlehen'!$F$3,"",E69*$G$12/12))</f>
        <v/>
      </c>
      <c r="H70" s="35" t="str">
        <f>IF(G70&gt;'AG-Darlehen'!$F$7,"","J")</f>
        <v/>
      </c>
    </row>
    <row r="71" spans="1:8" x14ac:dyDescent="0.2">
      <c r="A71" s="22" t="str">
        <f t="shared" si="0"/>
        <v/>
      </c>
      <c r="B71" s="9" t="str">
        <f t="shared" si="1"/>
        <v/>
      </c>
      <c r="C71" s="9" t="str">
        <f t="shared" si="2"/>
        <v/>
      </c>
      <c r="D71" s="9" t="str">
        <f t="shared" si="5"/>
        <v/>
      </c>
      <c r="E71" s="9" t="str">
        <f t="shared" si="4"/>
        <v/>
      </c>
      <c r="F71" s="9"/>
      <c r="G71" s="32" t="str">
        <f>IF(A71="","",IF(E70&lt;='AG-Darlehen'!$F$3,"",E70*$G$12/12))</f>
        <v/>
      </c>
      <c r="H71" s="35" t="str">
        <f>IF(G71&gt;'AG-Darlehen'!$F$7,"","J")</f>
        <v/>
      </c>
    </row>
    <row r="72" spans="1:8" x14ac:dyDescent="0.2">
      <c r="A72" s="22" t="str">
        <f t="shared" si="0"/>
        <v/>
      </c>
      <c r="B72" s="9" t="str">
        <f t="shared" si="1"/>
        <v/>
      </c>
      <c r="C72" s="9" t="str">
        <f t="shared" si="2"/>
        <v/>
      </c>
      <c r="D72" s="9" t="str">
        <f t="shared" si="5"/>
        <v/>
      </c>
      <c r="E72" s="9" t="str">
        <f t="shared" si="4"/>
        <v/>
      </c>
      <c r="F72" s="9"/>
      <c r="G72" s="32" t="str">
        <f>IF(A72="","",IF(E71&lt;='AG-Darlehen'!$F$3,"",E71*$G$12/12))</f>
        <v/>
      </c>
      <c r="H72" s="35" t="str">
        <f>IF(G72&gt;'AG-Darlehen'!$F$7,"","J")</f>
        <v/>
      </c>
    </row>
    <row r="73" spans="1:8" x14ac:dyDescent="0.2">
      <c r="A73" s="22" t="str">
        <f t="shared" ref="A73:A136" si="6">IF(A72&gt;=$C$7,"",A72+1)</f>
        <v/>
      </c>
      <c r="B73" s="9" t="str">
        <f t="shared" ref="B73:B136" si="7">IF(A73="","",ROUND($C$4/12*E72,2))</f>
        <v/>
      </c>
      <c r="C73" s="9" t="str">
        <f t="shared" ref="C73:C136" si="8">IF(A73="","",D73-B73)</f>
        <v/>
      </c>
      <c r="D73" s="9" t="str">
        <f t="shared" ref="D73:D136" si="9">IF(A73=$C$7,E72+ROUND($C$4/12*E72,2),IF(A73="","",$C$9*-1))</f>
        <v/>
      </c>
      <c r="E73" s="9" t="str">
        <f t="shared" ref="E73:E136" si="10">IF(A73="","",E72-C73)</f>
        <v/>
      </c>
      <c r="F73" s="9"/>
      <c r="G73" s="32" t="str">
        <f>IF(A73="","",IF(E72&lt;='AG-Darlehen'!$F$3,"",E72*$G$12/12))</f>
        <v/>
      </c>
      <c r="H73" s="35" t="str">
        <f>IF(G73&gt;'AG-Darlehen'!$F$7,"","J")</f>
        <v/>
      </c>
    </row>
    <row r="74" spans="1:8" x14ac:dyDescent="0.2">
      <c r="A74" s="22" t="str">
        <f t="shared" si="6"/>
        <v/>
      </c>
      <c r="B74" s="9" t="str">
        <f t="shared" si="7"/>
        <v/>
      </c>
      <c r="C74" s="9" t="str">
        <f t="shared" si="8"/>
        <v/>
      </c>
      <c r="D74" s="9" t="str">
        <f t="shared" si="9"/>
        <v/>
      </c>
      <c r="E74" s="9" t="str">
        <f t="shared" si="10"/>
        <v/>
      </c>
      <c r="F74" s="9"/>
      <c r="G74" s="32" t="str">
        <f>IF(A74="","",IF(E73&lt;='AG-Darlehen'!$F$3,"",E73*$G$12/12))</f>
        <v/>
      </c>
      <c r="H74" s="35" t="str">
        <f>IF(G74&gt;'AG-Darlehen'!$F$7,"","J")</f>
        <v/>
      </c>
    </row>
    <row r="75" spans="1:8" x14ac:dyDescent="0.2">
      <c r="A75" s="22" t="str">
        <f t="shared" si="6"/>
        <v/>
      </c>
      <c r="B75" s="9" t="str">
        <f t="shared" si="7"/>
        <v/>
      </c>
      <c r="C75" s="9" t="str">
        <f t="shared" si="8"/>
        <v/>
      </c>
      <c r="D75" s="9" t="str">
        <f t="shared" si="9"/>
        <v/>
      </c>
      <c r="E75" s="9" t="str">
        <f t="shared" si="10"/>
        <v/>
      </c>
      <c r="F75" s="9"/>
      <c r="G75" s="32" t="str">
        <f>IF(A75="","",IF(E74&lt;='AG-Darlehen'!$F$3,"",E74*$G$12/12))</f>
        <v/>
      </c>
      <c r="H75" s="35" t="str">
        <f>IF(G75&gt;'AG-Darlehen'!$F$7,"","J")</f>
        <v/>
      </c>
    </row>
    <row r="76" spans="1:8" x14ac:dyDescent="0.2">
      <c r="A76" s="22" t="str">
        <f t="shared" si="6"/>
        <v/>
      </c>
      <c r="B76" s="9" t="str">
        <f t="shared" si="7"/>
        <v/>
      </c>
      <c r="C76" s="9" t="str">
        <f t="shared" si="8"/>
        <v/>
      </c>
      <c r="D76" s="9" t="str">
        <f t="shared" si="9"/>
        <v/>
      </c>
      <c r="E76" s="9" t="str">
        <f t="shared" si="10"/>
        <v/>
      </c>
      <c r="F76" s="9"/>
      <c r="G76" s="32" t="str">
        <f>IF(A76="","",IF(E75&lt;='AG-Darlehen'!$F$3,"",E75*$G$12/12))</f>
        <v/>
      </c>
      <c r="H76" s="35" t="str">
        <f>IF(G76&gt;'AG-Darlehen'!$F$7,"","J")</f>
        <v/>
      </c>
    </row>
    <row r="77" spans="1:8" x14ac:dyDescent="0.2">
      <c r="A77" s="22" t="str">
        <f t="shared" si="6"/>
        <v/>
      </c>
      <c r="B77" s="9" t="str">
        <f t="shared" si="7"/>
        <v/>
      </c>
      <c r="C77" s="9" t="str">
        <f t="shared" si="8"/>
        <v/>
      </c>
      <c r="D77" s="9" t="str">
        <f t="shared" si="9"/>
        <v/>
      </c>
      <c r="E77" s="9" t="str">
        <f t="shared" si="10"/>
        <v/>
      </c>
      <c r="F77" s="9"/>
      <c r="G77" s="32" t="str">
        <f>IF(A77="","",IF(E76&lt;='AG-Darlehen'!$F$3,"",E76*$G$12/12))</f>
        <v/>
      </c>
      <c r="H77" s="35" t="str">
        <f>IF(G77&gt;'AG-Darlehen'!$F$7,"","J")</f>
        <v/>
      </c>
    </row>
    <row r="78" spans="1:8" x14ac:dyDescent="0.2">
      <c r="A78" s="22" t="str">
        <f t="shared" si="6"/>
        <v/>
      </c>
      <c r="B78" s="9" t="str">
        <f t="shared" si="7"/>
        <v/>
      </c>
      <c r="C78" s="9" t="str">
        <f t="shared" si="8"/>
        <v/>
      </c>
      <c r="D78" s="9" t="str">
        <f t="shared" si="9"/>
        <v/>
      </c>
      <c r="E78" s="9" t="str">
        <f t="shared" si="10"/>
        <v/>
      </c>
      <c r="F78" s="9"/>
      <c r="G78" s="32" t="str">
        <f>IF(A78="","",IF(E77&lt;='AG-Darlehen'!$F$3,"",E77*$G$12/12))</f>
        <v/>
      </c>
      <c r="H78" s="35" t="str">
        <f>IF(G78&gt;'AG-Darlehen'!$F$7,"","J")</f>
        <v/>
      </c>
    </row>
    <row r="79" spans="1:8" x14ac:dyDescent="0.2">
      <c r="A79" s="22" t="str">
        <f t="shared" si="6"/>
        <v/>
      </c>
      <c r="B79" s="9" t="str">
        <f t="shared" si="7"/>
        <v/>
      </c>
      <c r="C79" s="9" t="str">
        <f t="shared" si="8"/>
        <v/>
      </c>
      <c r="D79" s="9" t="str">
        <f t="shared" si="9"/>
        <v/>
      </c>
      <c r="E79" s="9" t="str">
        <f t="shared" si="10"/>
        <v/>
      </c>
      <c r="F79" s="9"/>
      <c r="G79" s="32" t="str">
        <f>IF(A79="","",IF(E78&lt;='AG-Darlehen'!$F$3,"",E78*$G$12/12))</f>
        <v/>
      </c>
      <c r="H79" s="35" t="str">
        <f>IF(G79&gt;'AG-Darlehen'!$F$7,"","J")</f>
        <v/>
      </c>
    </row>
    <row r="80" spans="1:8" x14ac:dyDescent="0.2">
      <c r="A80" s="22" t="str">
        <f t="shared" si="6"/>
        <v/>
      </c>
      <c r="B80" s="9" t="str">
        <f t="shared" si="7"/>
        <v/>
      </c>
      <c r="C80" s="9" t="str">
        <f t="shared" si="8"/>
        <v/>
      </c>
      <c r="D80" s="9" t="str">
        <f t="shared" si="9"/>
        <v/>
      </c>
      <c r="E80" s="9" t="str">
        <f t="shared" si="10"/>
        <v/>
      </c>
      <c r="F80" s="9"/>
      <c r="G80" s="32" t="str">
        <f>IF(A80="","",IF(E79&lt;='AG-Darlehen'!$F$3,"",E79*$G$12/12))</f>
        <v/>
      </c>
      <c r="H80" s="35" t="str">
        <f>IF(G80&gt;'AG-Darlehen'!$F$7,"","J")</f>
        <v/>
      </c>
    </row>
    <row r="81" spans="1:8" x14ac:dyDescent="0.2">
      <c r="A81" s="22" t="str">
        <f t="shared" si="6"/>
        <v/>
      </c>
      <c r="B81" s="9" t="str">
        <f t="shared" si="7"/>
        <v/>
      </c>
      <c r="C81" s="9" t="str">
        <f t="shared" si="8"/>
        <v/>
      </c>
      <c r="D81" s="9" t="str">
        <f t="shared" si="9"/>
        <v/>
      </c>
      <c r="E81" s="9" t="str">
        <f t="shared" si="10"/>
        <v/>
      </c>
      <c r="F81" s="9"/>
      <c r="G81" s="32" t="str">
        <f>IF(A81="","",IF(E80&lt;='AG-Darlehen'!$F$3,"",E80*$G$12/12))</f>
        <v/>
      </c>
      <c r="H81" s="35" t="str">
        <f>IF(G81&gt;'AG-Darlehen'!$F$7,"","J")</f>
        <v/>
      </c>
    </row>
    <row r="82" spans="1:8" x14ac:dyDescent="0.2">
      <c r="A82" s="22" t="str">
        <f t="shared" si="6"/>
        <v/>
      </c>
      <c r="B82" s="9" t="str">
        <f t="shared" si="7"/>
        <v/>
      </c>
      <c r="C82" s="9" t="str">
        <f t="shared" si="8"/>
        <v/>
      </c>
      <c r="D82" s="9" t="str">
        <f t="shared" si="9"/>
        <v/>
      </c>
      <c r="E82" s="9" t="str">
        <f t="shared" si="10"/>
        <v/>
      </c>
      <c r="F82" s="9"/>
      <c r="G82" s="32" t="str">
        <f>IF(A82="","",IF(E81&lt;='AG-Darlehen'!$F$3,"",E81*$G$12/12))</f>
        <v/>
      </c>
      <c r="H82" s="35" t="str">
        <f>IF(G82&gt;'AG-Darlehen'!$F$7,"","J")</f>
        <v/>
      </c>
    </row>
    <row r="83" spans="1:8" x14ac:dyDescent="0.2">
      <c r="A83" s="22" t="str">
        <f t="shared" si="6"/>
        <v/>
      </c>
      <c r="B83" s="9" t="str">
        <f t="shared" si="7"/>
        <v/>
      </c>
      <c r="C83" s="9" t="str">
        <f t="shared" si="8"/>
        <v/>
      </c>
      <c r="D83" s="9" t="str">
        <f t="shared" si="9"/>
        <v/>
      </c>
      <c r="E83" s="9" t="str">
        <f t="shared" si="10"/>
        <v/>
      </c>
      <c r="F83" s="9"/>
      <c r="G83" s="32" t="str">
        <f>IF(A83="","",IF(E82&lt;='AG-Darlehen'!$F$3,"",E82*$G$12/12))</f>
        <v/>
      </c>
      <c r="H83" s="35" t="str">
        <f>IF(G83&gt;'AG-Darlehen'!$F$7,"","J")</f>
        <v/>
      </c>
    </row>
    <row r="84" spans="1:8" x14ac:dyDescent="0.2">
      <c r="A84" s="22" t="str">
        <f t="shared" si="6"/>
        <v/>
      </c>
      <c r="B84" s="9" t="str">
        <f t="shared" si="7"/>
        <v/>
      </c>
      <c r="C84" s="9" t="str">
        <f t="shared" si="8"/>
        <v/>
      </c>
      <c r="D84" s="9" t="str">
        <f t="shared" si="9"/>
        <v/>
      </c>
      <c r="E84" s="9" t="str">
        <f t="shared" si="10"/>
        <v/>
      </c>
      <c r="F84" s="9"/>
      <c r="G84" s="32" t="str">
        <f>IF(A84="","",IF(E83&lt;='AG-Darlehen'!$F$3,"",E83*$G$12/12))</f>
        <v/>
      </c>
      <c r="H84" s="35" t="str">
        <f>IF(G84&gt;'AG-Darlehen'!$F$7,"","J")</f>
        <v/>
      </c>
    </row>
    <row r="85" spans="1:8" x14ac:dyDescent="0.2">
      <c r="A85" s="22" t="str">
        <f t="shared" si="6"/>
        <v/>
      </c>
      <c r="B85" s="9" t="str">
        <f t="shared" si="7"/>
        <v/>
      </c>
      <c r="C85" s="9" t="str">
        <f t="shared" si="8"/>
        <v/>
      </c>
      <c r="D85" s="9" t="str">
        <f t="shared" si="9"/>
        <v/>
      </c>
      <c r="E85" s="9" t="str">
        <f t="shared" si="10"/>
        <v/>
      </c>
      <c r="F85" s="9"/>
      <c r="G85" s="32" t="str">
        <f>IF(A85="","",IF(E84&lt;='AG-Darlehen'!$F$3,"",E84*$G$12/12))</f>
        <v/>
      </c>
      <c r="H85" s="35" t="str">
        <f>IF(G85&gt;'AG-Darlehen'!$F$7,"","J")</f>
        <v/>
      </c>
    </row>
    <row r="86" spans="1:8" x14ac:dyDescent="0.2">
      <c r="A86" s="22" t="str">
        <f t="shared" si="6"/>
        <v/>
      </c>
      <c r="B86" s="9" t="str">
        <f t="shared" si="7"/>
        <v/>
      </c>
      <c r="C86" s="9" t="str">
        <f t="shared" si="8"/>
        <v/>
      </c>
      <c r="D86" s="9" t="str">
        <f t="shared" si="9"/>
        <v/>
      </c>
      <c r="E86" s="9" t="str">
        <f t="shared" si="10"/>
        <v/>
      </c>
      <c r="F86" s="9"/>
      <c r="G86" s="32" t="str">
        <f>IF(A86="","",IF(E85&lt;='AG-Darlehen'!$F$3,"",E85*$G$12/12))</f>
        <v/>
      </c>
      <c r="H86" s="35" t="str">
        <f>IF(G86&gt;'AG-Darlehen'!$F$7,"","J")</f>
        <v/>
      </c>
    </row>
    <row r="87" spans="1:8" x14ac:dyDescent="0.2">
      <c r="A87" s="22" t="str">
        <f t="shared" si="6"/>
        <v/>
      </c>
      <c r="B87" s="9" t="str">
        <f t="shared" si="7"/>
        <v/>
      </c>
      <c r="C87" s="9" t="str">
        <f t="shared" si="8"/>
        <v/>
      </c>
      <c r="D87" s="9" t="str">
        <f t="shared" si="9"/>
        <v/>
      </c>
      <c r="E87" s="9" t="str">
        <f t="shared" si="10"/>
        <v/>
      </c>
      <c r="F87" s="9"/>
      <c r="G87" s="32" t="str">
        <f>IF(A87="","",IF(E86&lt;='AG-Darlehen'!$F$3,"",E86*$G$12/12))</f>
        <v/>
      </c>
      <c r="H87" s="35" t="str">
        <f>IF(G87&gt;'AG-Darlehen'!$F$7,"","J")</f>
        <v/>
      </c>
    </row>
    <row r="88" spans="1:8" x14ac:dyDescent="0.2">
      <c r="A88" s="22" t="str">
        <f t="shared" si="6"/>
        <v/>
      </c>
      <c r="B88" s="9" t="str">
        <f t="shared" si="7"/>
        <v/>
      </c>
      <c r="C88" s="9" t="str">
        <f t="shared" si="8"/>
        <v/>
      </c>
      <c r="D88" s="9" t="str">
        <f t="shared" si="9"/>
        <v/>
      </c>
      <c r="E88" s="9" t="str">
        <f t="shared" si="10"/>
        <v/>
      </c>
      <c r="F88" s="9"/>
      <c r="G88" s="32" t="str">
        <f>IF(A88="","",IF(E87&lt;='AG-Darlehen'!$F$3,"",E87*$G$12/12))</f>
        <v/>
      </c>
      <c r="H88" s="35" t="str">
        <f>IF(G88&gt;'AG-Darlehen'!$F$7,"","J")</f>
        <v/>
      </c>
    </row>
    <row r="89" spans="1:8" x14ac:dyDescent="0.2">
      <c r="A89" s="22" t="str">
        <f t="shared" si="6"/>
        <v/>
      </c>
      <c r="B89" s="9" t="str">
        <f t="shared" si="7"/>
        <v/>
      </c>
      <c r="C89" s="9" t="str">
        <f t="shared" si="8"/>
        <v/>
      </c>
      <c r="D89" s="9" t="str">
        <f t="shared" si="9"/>
        <v/>
      </c>
      <c r="E89" s="9" t="str">
        <f t="shared" si="10"/>
        <v/>
      </c>
      <c r="F89" s="9"/>
      <c r="G89" s="32" t="str">
        <f>IF(A89="","",IF(E88&lt;='AG-Darlehen'!$F$3,"",E88*$G$12/12))</f>
        <v/>
      </c>
      <c r="H89" s="35" t="str">
        <f>IF(G89&gt;'AG-Darlehen'!$F$7,"","J")</f>
        <v/>
      </c>
    </row>
    <row r="90" spans="1:8" x14ac:dyDescent="0.2">
      <c r="A90" s="22" t="str">
        <f t="shared" si="6"/>
        <v/>
      </c>
      <c r="B90" s="9" t="str">
        <f t="shared" si="7"/>
        <v/>
      </c>
      <c r="C90" s="9" t="str">
        <f t="shared" si="8"/>
        <v/>
      </c>
      <c r="D90" s="9" t="str">
        <f t="shared" si="9"/>
        <v/>
      </c>
      <c r="E90" s="9" t="str">
        <f t="shared" si="10"/>
        <v/>
      </c>
      <c r="F90" s="9"/>
      <c r="G90" s="32" t="str">
        <f>IF(A90="","",IF(E89&lt;='AG-Darlehen'!$F$3,"",E89*$G$12/12))</f>
        <v/>
      </c>
      <c r="H90" s="35" t="str">
        <f>IF(G90&gt;'AG-Darlehen'!$F$7,"","J")</f>
        <v/>
      </c>
    </row>
    <row r="91" spans="1:8" x14ac:dyDescent="0.2">
      <c r="A91" s="22" t="str">
        <f t="shared" si="6"/>
        <v/>
      </c>
      <c r="B91" s="9" t="str">
        <f t="shared" si="7"/>
        <v/>
      </c>
      <c r="C91" s="9" t="str">
        <f t="shared" si="8"/>
        <v/>
      </c>
      <c r="D91" s="9" t="str">
        <f t="shared" si="9"/>
        <v/>
      </c>
      <c r="E91" s="9" t="str">
        <f t="shared" si="10"/>
        <v/>
      </c>
      <c r="F91" s="9"/>
      <c r="G91" s="32" t="str">
        <f>IF(A91="","",IF(E90&lt;='AG-Darlehen'!$F$3,"",E90*$G$12/12))</f>
        <v/>
      </c>
      <c r="H91" s="35" t="str">
        <f>IF(G91&gt;'AG-Darlehen'!$F$7,"","J")</f>
        <v/>
      </c>
    </row>
    <row r="92" spans="1:8" x14ac:dyDescent="0.2">
      <c r="A92" s="22" t="str">
        <f t="shared" si="6"/>
        <v/>
      </c>
      <c r="B92" s="9" t="str">
        <f t="shared" si="7"/>
        <v/>
      </c>
      <c r="C92" s="9" t="str">
        <f t="shared" si="8"/>
        <v/>
      </c>
      <c r="D92" s="9" t="str">
        <f t="shared" si="9"/>
        <v/>
      </c>
      <c r="E92" s="9" t="str">
        <f t="shared" si="10"/>
        <v/>
      </c>
      <c r="F92" s="9"/>
      <c r="G92" s="32" t="str">
        <f>IF(A92="","",IF(E91&lt;='AG-Darlehen'!$F$3,"",E91*$G$12/12))</f>
        <v/>
      </c>
      <c r="H92" s="35" t="str">
        <f>IF(G92&gt;'AG-Darlehen'!$F$7,"","J")</f>
        <v/>
      </c>
    </row>
    <row r="93" spans="1:8" x14ac:dyDescent="0.2">
      <c r="A93" s="22" t="str">
        <f t="shared" si="6"/>
        <v/>
      </c>
      <c r="B93" s="9" t="str">
        <f t="shared" si="7"/>
        <v/>
      </c>
      <c r="C93" s="9" t="str">
        <f t="shared" si="8"/>
        <v/>
      </c>
      <c r="D93" s="9" t="str">
        <f t="shared" si="9"/>
        <v/>
      </c>
      <c r="E93" s="9" t="str">
        <f t="shared" si="10"/>
        <v/>
      </c>
      <c r="F93" s="9"/>
      <c r="G93" s="32" t="str">
        <f>IF(A93="","",IF(E92&lt;='AG-Darlehen'!$F$3,"",E92*$G$12/12))</f>
        <v/>
      </c>
      <c r="H93" s="35" t="str">
        <f>IF(G93&gt;'AG-Darlehen'!$F$7,"","J")</f>
        <v/>
      </c>
    </row>
    <row r="94" spans="1:8" x14ac:dyDescent="0.2">
      <c r="A94" s="22" t="str">
        <f t="shared" si="6"/>
        <v/>
      </c>
      <c r="B94" s="9" t="str">
        <f t="shared" si="7"/>
        <v/>
      </c>
      <c r="C94" s="9" t="str">
        <f t="shared" si="8"/>
        <v/>
      </c>
      <c r="D94" s="9" t="str">
        <f t="shared" si="9"/>
        <v/>
      </c>
      <c r="E94" s="9" t="str">
        <f t="shared" si="10"/>
        <v/>
      </c>
      <c r="F94" s="9"/>
      <c r="G94" s="32" t="str">
        <f>IF(A94="","",IF(E93&lt;='AG-Darlehen'!$F$3,"",E93*$G$12/12))</f>
        <v/>
      </c>
      <c r="H94" s="35" t="str">
        <f>IF(G94&gt;'AG-Darlehen'!$F$7,"","J")</f>
        <v/>
      </c>
    </row>
    <row r="95" spans="1:8" x14ac:dyDescent="0.2">
      <c r="A95" s="22" t="str">
        <f t="shared" si="6"/>
        <v/>
      </c>
      <c r="B95" s="9" t="str">
        <f t="shared" si="7"/>
        <v/>
      </c>
      <c r="C95" s="9" t="str">
        <f t="shared" si="8"/>
        <v/>
      </c>
      <c r="D95" s="9" t="str">
        <f t="shared" si="9"/>
        <v/>
      </c>
      <c r="E95" s="9" t="str">
        <f t="shared" si="10"/>
        <v/>
      </c>
      <c r="F95" s="9"/>
      <c r="G95" s="32" t="str">
        <f>IF(A95="","",IF(E94&lt;='AG-Darlehen'!$F$3,"",E94*$G$12/12))</f>
        <v/>
      </c>
      <c r="H95" s="35" t="str">
        <f>IF(G95&gt;'AG-Darlehen'!$F$7,"","J")</f>
        <v/>
      </c>
    </row>
    <row r="96" spans="1:8" x14ac:dyDescent="0.2">
      <c r="A96" s="22" t="str">
        <f t="shared" si="6"/>
        <v/>
      </c>
      <c r="B96" s="9" t="str">
        <f t="shared" si="7"/>
        <v/>
      </c>
      <c r="C96" s="9" t="str">
        <f t="shared" si="8"/>
        <v/>
      </c>
      <c r="D96" s="9" t="str">
        <f t="shared" si="9"/>
        <v/>
      </c>
      <c r="E96" s="9" t="str">
        <f t="shared" si="10"/>
        <v/>
      </c>
      <c r="F96" s="9"/>
      <c r="G96" s="32" t="str">
        <f>IF(A96="","",IF(E95&lt;='AG-Darlehen'!$F$3,"",E95*$G$12/12))</f>
        <v/>
      </c>
      <c r="H96" s="35" t="str">
        <f>IF(G96&gt;'AG-Darlehen'!$F$7,"","J")</f>
        <v/>
      </c>
    </row>
    <row r="97" spans="1:8" x14ac:dyDescent="0.2">
      <c r="A97" s="22" t="str">
        <f t="shared" si="6"/>
        <v/>
      </c>
      <c r="B97" s="9" t="str">
        <f t="shared" si="7"/>
        <v/>
      </c>
      <c r="C97" s="9" t="str">
        <f t="shared" si="8"/>
        <v/>
      </c>
      <c r="D97" s="9" t="str">
        <f t="shared" si="9"/>
        <v/>
      </c>
      <c r="E97" s="9" t="str">
        <f t="shared" si="10"/>
        <v/>
      </c>
      <c r="F97" s="9"/>
      <c r="G97" s="32" t="str">
        <f>IF(A97="","",IF(E96&lt;='AG-Darlehen'!$F$3,"",E96*$G$12/12))</f>
        <v/>
      </c>
      <c r="H97" s="35" t="str">
        <f>IF(G97&gt;'AG-Darlehen'!$F$7,"","J")</f>
        <v/>
      </c>
    </row>
    <row r="98" spans="1:8" x14ac:dyDescent="0.2">
      <c r="A98" s="22" t="str">
        <f t="shared" si="6"/>
        <v/>
      </c>
      <c r="B98" s="9" t="str">
        <f t="shared" si="7"/>
        <v/>
      </c>
      <c r="C98" s="9" t="str">
        <f t="shared" si="8"/>
        <v/>
      </c>
      <c r="D98" s="9" t="str">
        <f t="shared" si="9"/>
        <v/>
      </c>
      <c r="E98" s="9" t="str">
        <f t="shared" si="10"/>
        <v/>
      </c>
      <c r="F98" s="9"/>
      <c r="G98" s="32" t="str">
        <f>IF(A98="","",IF(E97&lt;='AG-Darlehen'!$F$3,"",E97*$G$12/12))</f>
        <v/>
      </c>
      <c r="H98" s="35" t="str">
        <f>IF(G98&gt;'AG-Darlehen'!$F$7,"","J")</f>
        <v/>
      </c>
    </row>
    <row r="99" spans="1:8" x14ac:dyDescent="0.2">
      <c r="A99" s="22" t="str">
        <f t="shared" si="6"/>
        <v/>
      </c>
      <c r="B99" s="9" t="str">
        <f t="shared" si="7"/>
        <v/>
      </c>
      <c r="C99" s="9" t="str">
        <f t="shared" si="8"/>
        <v/>
      </c>
      <c r="D99" s="9" t="str">
        <f t="shared" si="9"/>
        <v/>
      </c>
      <c r="E99" s="9" t="str">
        <f t="shared" si="10"/>
        <v/>
      </c>
      <c r="F99" s="9"/>
      <c r="G99" s="32" t="str">
        <f>IF(A99="","",IF(E98&lt;='AG-Darlehen'!$F$3,"",E98*$G$12/12))</f>
        <v/>
      </c>
      <c r="H99" s="35" t="str">
        <f>IF(G99&gt;'AG-Darlehen'!$F$7,"","J")</f>
        <v/>
      </c>
    </row>
    <row r="100" spans="1:8" x14ac:dyDescent="0.2">
      <c r="A100" s="22" t="str">
        <f t="shared" si="6"/>
        <v/>
      </c>
      <c r="B100" s="9" t="str">
        <f t="shared" si="7"/>
        <v/>
      </c>
      <c r="C100" s="9" t="str">
        <f t="shared" si="8"/>
        <v/>
      </c>
      <c r="D100" s="9" t="str">
        <f t="shared" si="9"/>
        <v/>
      </c>
      <c r="E100" s="9" t="str">
        <f t="shared" si="10"/>
        <v/>
      </c>
      <c r="F100" s="9"/>
      <c r="G100" s="32" t="str">
        <f>IF(A100="","",IF(E99&lt;='AG-Darlehen'!$F$3,"",E99*$G$12/12))</f>
        <v/>
      </c>
      <c r="H100" s="35" t="str">
        <f>IF(G100&gt;'AG-Darlehen'!$F$7,"","J")</f>
        <v/>
      </c>
    </row>
    <row r="101" spans="1:8" x14ac:dyDescent="0.2">
      <c r="A101" s="22" t="str">
        <f t="shared" si="6"/>
        <v/>
      </c>
      <c r="B101" s="9" t="str">
        <f t="shared" si="7"/>
        <v/>
      </c>
      <c r="C101" s="9" t="str">
        <f t="shared" si="8"/>
        <v/>
      </c>
      <c r="D101" s="9" t="str">
        <f t="shared" si="9"/>
        <v/>
      </c>
      <c r="E101" s="9" t="str">
        <f t="shared" si="10"/>
        <v/>
      </c>
      <c r="F101" s="9"/>
      <c r="G101" s="32" t="str">
        <f>IF(A101="","",IF(E100&lt;='AG-Darlehen'!$F$3,"",E100*$G$12/12))</f>
        <v/>
      </c>
      <c r="H101" s="35" t="str">
        <f>IF(G101&gt;'AG-Darlehen'!$F$7,"","J")</f>
        <v/>
      </c>
    </row>
    <row r="102" spans="1:8" x14ac:dyDescent="0.2">
      <c r="A102" s="22" t="str">
        <f t="shared" si="6"/>
        <v/>
      </c>
      <c r="B102" s="9" t="str">
        <f t="shared" si="7"/>
        <v/>
      </c>
      <c r="C102" s="9" t="str">
        <f t="shared" si="8"/>
        <v/>
      </c>
      <c r="D102" s="9" t="str">
        <f t="shared" si="9"/>
        <v/>
      </c>
      <c r="E102" s="9" t="str">
        <f t="shared" si="10"/>
        <v/>
      </c>
      <c r="F102" s="9"/>
      <c r="G102" s="32" t="str">
        <f>IF(A102="","",IF(E101&lt;='AG-Darlehen'!$F$3,"",E101*$G$12/12))</f>
        <v/>
      </c>
      <c r="H102" s="35" t="str">
        <f>IF(G102&gt;'AG-Darlehen'!$F$7,"","J")</f>
        <v/>
      </c>
    </row>
    <row r="103" spans="1:8" x14ac:dyDescent="0.2">
      <c r="A103" s="22" t="str">
        <f t="shared" si="6"/>
        <v/>
      </c>
      <c r="B103" s="9" t="str">
        <f t="shared" si="7"/>
        <v/>
      </c>
      <c r="C103" s="9" t="str">
        <f t="shared" si="8"/>
        <v/>
      </c>
      <c r="D103" s="9" t="str">
        <f t="shared" si="9"/>
        <v/>
      </c>
      <c r="E103" s="9" t="str">
        <f t="shared" si="10"/>
        <v/>
      </c>
      <c r="F103" s="9"/>
      <c r="G103" s="32" t="str">
        <f>IF(A103="","",IF(E102&lt;='AG-Darlehen'!$F$3,"",E102*$G$12/12))</f>
        <v/>
      </c>
      <c r="H103" s="35" t="str">
        <f>IF(G103&gt;'AG-Darlehen'!$F$7,"","J")</f>
        <v/>
      </c>
    </row>
    <row r="104" spans="1:8" x14ac:dyDescent="0.2">
      <c r="A104" s="22" t="str">
        <f t="shared" si="6"/>
        <v/>
      </c>
      <c r="B104" s="9" t="str">
        <f t="shared" si="7"/>
        <v/>
      </c>
      <c r="C104" s="9" t="str">
        <f t="shared" si="8"/>
        <v/>
      </c>
      <c r="D104" s="9" t="str">
        <f t="shared" si="9"/>
        <v/>
      </c>
      <c r="E104" s="9" t="str">
        <f t="shared" si="10"/>
        <v/>
      </c>
      <c r="F104" s="9"/>
      <c r="G104" s="32" t="str">
        <f>IF(A104="","",IF(E103&lt;='AG-Darlehen'!$F$3,"",E103*$G$12/12))</f>
        <v/>
      </c>
      <c r="H104" s="35" t="str">
        <f>IF(G104&gt;'AG-Darlehen'!$F$7,"","J")</f>
        <v/>
      </c>
    </row>
    <row r="105" spans="1:8" x14ac:dyDescent="0.2">
      <c r="A105" s="22" t="str">
        <f t="shared" si="6"/>
        <v/>
      </c>
      <c r="B105" s="9" t="str">
        <f t="shared" si="7"/>
        <v/>
      </c>
      <c r="C105" s="9" t="str">
        <f t="shared" si="8"/>
        <v/>
      </c>
      <c r="D105" s="9" t="str">
        <f t="shared" si="9"/>
        <v/>
      </c>
      <c r="E105" s="9" t="str">
        <f t="shared" si="10"/>
        <v/>
      </c>
      <c r="F105" s="9"/>
      <c r="G105" s="32" t="str">
        <f>IF(A105="","",IF(E104&lt;='AG-Darlehen'!$F$3,"",E104*$G$12/12))</f>
        <v/>
      </c>
      <c r="H105" s="35" t="str">
        <f>IF(G105&gt;'AG-Darlehen'!$F$7,"","J")</f>
        <v/>
      </c>
    </row>
    <row r="106" spans="1:8" x14ac:dyDescent="0.2">
      <c r="A106" s="22" t="str">
        <f t="shared" si="6"/>
        <v/>
      </c>
      <c r="B106" s="9" t="str">
        <f t="shared" si="7"/>
        <v/>
      </c>
      <c r="C106" s="9" t="str">
        <f t="shared" si="8"/>
        <v/>
      </c>
      <c r="D106" s="9" t="str">
        <f t="shared" si="9"/>
        <v/>
      </c>
      <c r="E106" s="9" t="str">
        <f t="shared" si="10"/>
        <v/>
      </c>
      <c r="F106" s="9"/>
      <c r="G106" s="32" t="str">
        <f>IF(A106="","",IF(E105&lt;='AG-Darlehen'!$F$3,"",E105*$G$12/12))</f>
        <v/>
      </c>
      <c r="H106" s="35" t="str">
        <f>IF(G106&gt;'AG-Darlehen'!$F$7,"","J")</f>
        <v/>
      </c>
    </row>
    <row r="107" spans="1:8" x14ac:dyDescent="0.2">
      <c r="A107" s="22" t="str">
        <f t="shared" si="6"/>
        <v/>
      </c>
      <c r="B107" s="9" t="str">
        <f t="shared" si="7"/>
        <v/>
      </c>
      <c r="C107" s="9" t="str">
        <f t="shared" si="8"/>
        <v/>
      </c>
      <c r="D107" s="9" t="str">
        <f t="shared" si="9"/>
        <v/>
      </c>
      <c r="E107" s="9" t="str">
        <f t="shared" si="10"/>
        <v/>
      </c>
      <c r="F107" s="9"/>
      <c r="G107" s="32" t="str">
        <f>IF(A107="","",IF(E106&lt;='AG-Darlehen'!$F$3,"",E106*$G$12/12))</f>
        <v/>
      </c>
      <c r="H107" s="35" t="str">
        <f>IF(G107&gt;'AG-Darlehen'!$F$7,"","J")</f>
        <v/>
      </c>
    </row>
    <row r="108" spans="1:8" x14ac:dyDescent="0.2">
      <c r="A108" s="22" t="str">
        <f t="shared" si="6"/>
        <v/>
      </c>
      <c r="B108" s="9" t="str">
        <f t="shared" si="7"/>
        <v/>
      </c>
      <c r="C108" s="9" t="str">
        <f t="shared" si="8"/>
        <v/>
      </c>
      <c r="D108" s="9" t="str">
        <f t="shared" si="9"/>
        <v/>
      </c>
      <c r="E108" s="9" t="str">
        <f t="shared" si="10"/>
        <v/>
      </c>
      <c r="F108" s="9"/>
      <c r="G108" s="32" t="str">
        <f>IF(A108="","",IF(E107&lt;='AG-Darlehen'!$F$3,"",E107*$G$12/12))</f>
        <v/>
      </c>
      <c r="H108" s="35" t="str">
        <f>IF(G108&gt;'AG-Darlehen'!$F$7,"","J")</f>
        <v/>
      </c>
    </row>
    <row r="109" spans="1:8" x14ac:dyDescent="0.2">
      <c r="A109" s="22" t="str">
        <f t="shared" si="6"/>
        <v/>
      </c>
      <c r="B109" s="9" t="str">
        <f t="shared" si="7"/>
        <v/>
      </c>
      <c r="C109" s="9" t="str">
        <f t="shared" si="8"/>
        <v/>
      </c>
      <c r="D109" s="9" t="str">
        <f t="shared" si="9"/>
        <v/>
      </c>
      <c r="E109" s="9" t="str">
        <f t="shared" si="10"/>
        <v/>
      </c>
      <c r="F109" s="9"/>
      <c r="G109" s="32" t="str">
        <f>IF(A109="","",IF(E108&lt;='AG-Darlehen'!$F$3,"",E108*$G$12/12))</f>
        <v/>
      </c>
      <c r="H109" s="35" t="str">
        <f>IF(G109&gt;'AG-Darlehen'!$F$7,"","J")</f>
        <v/>
      </c>
    </row>
    <row r="110" spans="1:8" x14ac:dyDescent="0.2">
      <c r="A110" s="22" t="str">
        <f t="shared" si="6"/>
        <v/>
      </c>
      <c r="B110" s="9" t="str">
        <f t="shared" si="7"/>
        <v/>
      </c>
      <c r="C110" s="9" t="str">
        <f t="shared" si="8"/>
        <v/>
      </c>
      <c r="D110" s="9" t="str">
        <f t="shared" si="9"/>
        <v/>
      </c>
      <c r="E110" s="9" t="str">
        <f t="shared" si="10"/>
        <v/>
      </c>
      <c r="F110" s="9"/>
      <c r="G110" s="32" t="str">
        <f>IF(A110="","",IF(E109&lt;='AG-Darlehen'!$F$3,"",E109*$G$12/12))</f>
        <v/>
      </c>
      <c r="H110" s="35" t="str">
        <f>IF(G110&gt;'AG-Darlehen'!$F$7,"","J")</f>
        <v/>
      </c>
    </row>
    <row r="111" spans="1:8" x14ac:dyDescent="0.2">
      <c r="A111" s="22" t="str">
        <f t="shared" si="6"/>
        <v/>
      </c>
      <c r="B111" s="9" t="str">
        <f t="shared" si="7"/>
        <v/>
      </c>
      <c r="C111" s="9" t="str">
        <f t="shared" si="8"/>
        <v/>
      </c>
      <c r="D111" s="9" t="str">
        <f t="shared" si="9"/>
        <v/>
      </c>
      <c r="E111" s="9" t="str">
        <f t="shared" si="10"/>
        <v/>
      </c>
      <c r="F111" s="9"/>
      <c r="G111" s="32" t="str">
        <f>IF(A111="","",IF(E110&lt;='AG-Darlehen'!$F$3,"",E110*$G$12/12))</f>
        <v/>
      </c>
      <c r="H111" s="35" t="str">
        <f>IF(G111&gt;'AG-Darlehen'!$F$7,"","J")</f>
        <v/>
      </c>
    </row>
    <row r="112" spans="1:8" x14ac:dyDescent="0.2">
      <c r="A112" s="22" t="str">
        <f t="shared" si="6"/>
        <v/>
      </c>
      <c r="B112" s="9" t="str">
        <f t="shared" si="7"/>
        <v/>
      </c>
      <c r="C112" s="9" t="str">
        <f t="shared" si="8"/>
        <v/>
      </c>
      <c r="D112" s="9" t="str">
        <f t="shared" si="9"/>
        <v/>
      </c>
      <c r="E112" s="9" t="str">
        <f t="shared" si="10"/>
        <v/>
      </c>
      <c r="F112" s="9"/>
      <c r="G112" s="32" t="str">
        <f>IF(A112="","",IF(E111&lt;='AG-Darlehen'!$F$3,"",E111*$G$12/12))</f>
        <v/>
      </c>
      <c r="H112" s="35" t="str">
        <f>IF(G112&gt;'AG-Darlehen'!$F$7,"","J")</f>
        <v/>
      </c>
    </row>
    <row r="113" spans="1:8" x14ac:dyDescent="0.2">
      <c r="A113" s="22" t="str">
        <f t="shared" si="6"/>
        <v/>
      </c>
      <c r="B113" s="9" t="str">
        <f t="shared" si="7"/>
        <v/>
      </c>
      <c r="C113" s="9" t="str">
        <f t="shared" si="8"/>
        <v/>
      </c>
      <c r="D113" s="9" t="str">
        <f t="shared" si="9"/>
        <v/>
      </c>
      <c r="E113" s="9" t="str">
        <f t="shared" si="10"/>
        <v/>
      </c>
      <c r="F113" s="9"/>
      <c r="G113" s="32" t="str">
        <f>IF(A113="","",IF(E112&lt;='AG-Darlehen'!$F$3,"",E112*$G$12/12))</f>
        <v/>
      </c>
      <c r="H113" s="35" t="str">
        <f>IF(G113&gt;'AG-Darlehen'!$F$7,"","J")</f>
        <v/>
      </c>
    </row>
    <row r="114" spans="1:8" x14ac:dyDescent="0.2">
      <c r="A114" s="22" t="str">
        <f t="shared" si="6"/>
        <v/>
      </c>
      <c r="B114" s="9" t="str">
        <f t="shared" si="7"/>
        <v/>
      </c>
      <c r="C114" s="9" t="str">
        <f t="shared" si="8"/>
        <v/>
      </c>
      <c r="D114" s="9" t="str">
        <f t="shared" si="9"/>
        <v/>
      </c>
      <c r="E114" s="9" t="str">
        <f t="shared" si="10"/>
        <v/>
      </c>
      <c r="F114" s="9"/>
      <c r="G114" s="32" t="str">
        <f>IF(A114="","",IF(E113&lt;='AG-Darlehen'!$F$3,"",E113*$G$12/12))</f>
        <v/>
      </c>
      <c r="H114" s="35" t="str">
        <f>IF(G114&gt;'AG-Darlehen'!$F$7,"","J")</f>
        <v/>
      </c>
    </row>
    <row r="115" spans="1:8" x14ac:dyDescent="0.2">
      <c r="A115" s="22" t="str">
        <f t="shared" si="6"/>
        <v/>
      </c>
      <c r="B115" s="9" t="str">
        <f t="shared" si="7"/>
        <v/>
      </c>
      <c r="C115" s="9" t="str">
        <f t="shared" si="8"/>
        <v/>
      </c>
      <c r="D115" s="9" t="str">
        <f t="shared" si="9"/>
        <v/>
      </c>
      <c r="E115" s="9" t="str">
        <f t="shared" si="10"/>
        <v/>
      </c>
      <c r="F115" s="9"/>
      <c r="G115" s="32" t="str">
        <f>IF(A115="","",IF(E114&lt;='AG-Darlehen'!$F$3,"",E114*$G$12/12))</f>
        <v/>
      </c>
      <c r="H115" s="35" t="str">
        <f>IF(G115&gt;'AG-Darlehen'!$F$7,"","J")</f>
        <v/>
      </c>
    </row>
    <row r="116" spans="1:8" x14ac:dyDescent="0.2">
      <c r="A116" s="22" t="str">
        <f t="shared" si="6"/>
        <v/>
      </c>
      <c r="B116" s="9" t="str">
        <f t="shared" si="7"/>
        <v/>
      </c>
      <c r="C116" s="9" t="str">
        <f t="shared" si="8"/>
        <v/>
      </c>
      <c r="D116" s="9" t="str">
        <f t="shared" si="9"/>
        <v/>
      </c>
      <c r="E116" s="9" t="str">
        <f t="shared" si="10"/>
        <v/>
      </c>
      <c r="F116" s="9"/>
      <c r="G116" s="32" t="str">
        <f>IF(A116="","",IF(E115&lt;='AG-Darlehen'!$F$3,"",E115*$G$12/12))</f>
        <v/>
      </c>
      <c r="H116" s="35" t="str">
        <f>IF(G116&gt;'AG-Darlehen'!$F$7,"","J")</f>
        <v/>
      </c>
    </row>
    <row r="117" spans="1:8" x14ac:dyDescent="0.2">
      <c r="A117" s="22" t="str">
        <f t="shared" si="6"/>
        <v/>
      </c>
      <c r="B117" s="9" t="str">
        <f t="shared" si="7"/>
        <v/>
      </c>
      <c r="C117" s="9" t="str">
        <f t="shared" si="8"/>
        <v/>
      </c>
      <c r="D117" s="9" t="str">
        <f t="shared" si="9"/>
        <v/>
      </c>
      <c r="E117" s="9" t="str">
        <f t="shared" si="10"/>
        <v/>
      </c>
      <c r="F117" s="9"/>
      <c r="G117" s="32" t="str">
        <f>IF(A117="","",IF(E116&lt;='AG-Darlehen'!$F$3,"",E116*$G$12/12))</f>
        <v/>
      </c>
      <c r="H117" s="35" t="str">
        <f>IF(G117&gt;'AG-Darlehen'!$F$7,"","J")</f>
        <v/>
      </c>
    </row>
    <row r="118" spans="1:8" x14ac:dyDescent="0.2">
      <c r="A118" s="22" t="str">
        <f t="shared" si="6"/>
        <v/>
      </c>
      <c r="B118" s="9" t="str">
        <f t="shared" si="7"/>
        <v/>
      </c>
      <c r="C118" s="9" t="str">
        <f t="shared" si="8"/>
        <v/>
      </c>
      <c r="D118" s="9" t="str">
        <f t="shared" si="9"/>
        <v/>
      </c>
      <c r="E118" s="9" t="str">
        <f t="shared" si="10"/>
        <v/>
      </c>
      <c r="F118" s="9"/>
      <c r="G118" s="32" t="str">
        <f>IF(A118="","",IF(E117&lt;='AG-Darlehen'!$F$3,"",E117*$G$12/12))</f>
        <v/>
      </c>
      <c r="H118" s="35" t="str">
        <f>IF(G118&gt;'AG-Darlehen'!$F$7,"","J")</f>
        <v/>
      </c>
    </row>
    <row r="119" spans="1:8" x14ac:dyDescent="0.2">
      <c r="A119" s="22" t="str">
        <f t="shared" si="6"/>
        <v/>
      </c>
      <c r="B119" s="9" t="str">
        <f t="shared" si="7"/>
        <v/>
      </c>
      <c r="C119" s="9" t="str">
        <f t="shared" si="8"/>
        <v/>
      </c>
      <c r="D119" s="9" t="str">
        <f t="shared" si="9"/>
        <v/>
      </c>
      <c r="E119" s="9" t="str">
        <f t="shared" si="10"/>
        <v/>
      </c>
      <c r="F119" s="9"/>
      <c r="G119" s="32" t="str">
        <f>IF(A119="","",IF(E118&lt;='AG-Darlehen'!$F$3,"",E118*$G$12/12))</f>
        <v/>
      </c>
      <c r="H119" s="35" t="str">
        <f>IF(G119&gt;'AG-Darlehen'!$F$7,"","J")</f>
        <v/>
      </c>
    </row>
    <row r="120" spans="1:8" x14ac:dyDescent="0.2">
      <c r="A120" s="22" t="str">
        <f t="shared" si="6"/>
        <v/>
      </c>
      <c r="B120" s="9" t="str">
        <f t="shared" si="7"/>
        <v/>
      </c>
      <c r="C120" s="9" t="str">
        <f t="shared" si="8"/>
        <v/>
      </c>
      <c r="D120" s="9" t="str">
        <f t="shared" si="9"/>
        <v/>
      </c>
      <c r="E120" s="9" t="str">
        <f t="shared" si="10"/>
        <v/>
      </c>
      <c r="F120" s="9"/>
      <c r="G120" s="32" t="str">
        <f>IF(A120="","",IF(E119&lt;='AG-Darlehen'!$F$3,"",E119*$G$12/12))</f>
        <v/>
      </c>
      <c r="H120" s="35" t="str">
        <f>IF(G120&gt;'AG-Darlehen'!$F$7,"","J")</f>
        <v/>
      </c>
    </row>
    <row r="121" spans="1:8" x14ac:dyDescent="0.2">
      <c r="A121" s="22" t="str">
        <f t="shared" si="6"/>
        <v/>
      </c>
      <c r="B121" s="9" t="str">
        <f t="shared" si="7"/>
        <v/>
      </c>
      <c r="C121" s="9" t="str">
        <f t="shared" si="8"/>
        <v/>
      </c>
      <c r="D121" s="9" t="str">
        <f t="shared" si="9"/>
        <v/>
      </c>
      <c r="E121" s="9" t="str">
        <f t="shared" si="10"/>
        <v/>
      </c>
      <c r="F121" s="9"/>
      <c r="G121" s="32" t="str">
        <f>IF(A121="","",IF(E120&lt;='AG-Darlehen'!$F$3,"",E120*$G$12/12))</f>
        <v/>
      </c>
      <c r="H121" s="35" t="str">
        <f>IF(G121&gt;'AG-Darlehen'!$F$7,"","J")</f>
        <v/>
      </c>
    </row>
    <row r="122" spans="1:8" x14ac:dyDescent="0.2">
      <c r="A122" s="22" t="str">
        <f t="shared" si="6"/>
        <v/>
      </c>
      <c r="B122" s="9" t="str">
        <f t="shared" si="7"/>
        <v/>
      </c>
      <c r="C122" s="9" t="str">
        <f t="shared" si="8"/>
        <v/>
      </c>
      <c r="D122" s="9" t="str">
        <f t="shared" si="9"/>
        <v/>
      </c>
      <c r="E122" s="9" t="str">
        <f t="shared" si="10"/>
        <v/>
      </c>
      <c r="F122" s="9"/>
      <c r="G122" s="32" t="str">
        <f>IF(A122="","",IF(E121&lt;='AG-Darlehen'!$F$3,"",E121*$G$12/12))</f>
        <v/>
      </c>
      <c r="H122" s="35" t="str">
        <f>IF(G122&gt;'AG-Darlehen'!$F$7,"","J")</f>
        <v/>
      </c>
    </row>
    <row r="123" spans="1:8" x14ac:dyDescent="0.2">
      <c r="A123" s="22" t="str">
        <f t="shared" si="6"/>
        <v/>
      </c>
      <c r="B123" s="9" t="str">
        <f t="shared" si="7"/>
        <v/>
      </c>
      <c r="C123" s="9" t="str">
        <f t="shared" si="8"/>
        <v/>
      </c>
      <c r="D123" s="9" t="str">
        <f t="shared" si="9"/>
        <v/>
      </c>
      <c r="E123" s="9" t="str">
        <f t="shared" si="10"/>
        <v/>
      </c>
      <c r="F123" s="9"/>
      <c r="G123" s="32" t="str">
        <f>IF(A123="","",IF(E122&lt;='AG-Darlehen'!$F$3,"",E122*$G$12/12))</f>
        <v/>
      </c>
      <c r="H123" s="35" t="str">
        <f>IF(G123&gt;'AG-Darlehen'!$F$7,"","J")</f>
        <v/>
      </c>
    </row>
    <row r="124" spans="1:8" x14ac:dyDescent="0.2">
      <c r="A124" s="22" t="str">
        <f t="shared" si="6"/>
        <v/>
      </c>
      <c r="B124" s="9" t="str">
        <f t="shared" si="7"/>
        <v/>
      </c>
      <c r="C124" s="9" t="str">
        <f t="shared" si="8"/>
        <v/>
      </c>
      <c r="D124" s="9" t="str">
        <f t="shared" si="9"/>
        <v/>
      </c>
      <c r="E124" s="9" t="str">
        <f t="shared" si="10"/>
        <v/>
      </c>
      <c r="F124" s="9"/>
      <c r="G124" s="32" t="str">
        <f>IF(A124="","",IF(E123&lt;='AG-Darlehen'!$F$3,"",E123*$G$12/12))</f>
        <v/>
      </c>
      <c r="H124" s="35" t="str">
        <f>IF(G124&gt;'AG-Darlehen'!$F$7,"","J")</f>
        <v/>
      </c>
    </row>
    <row r="125" spans="1:8" x14ac:dyDescent="0.2">
      <c r="A125" s="22" t="str">
        <f t="shared" si="6"/>
        <v/>
      </c>
      <c r="B125" s="9" t="str">
        <f t="shared" si="7"/>
        <v/>
      </c>
      <c r="C125" s="9" t="str">
        <f t="shared" si="8"/>
        <v/>
      </c>
      <c r="D125" s="9" t="str">
        <f t="shared" si="9"/>
        <v/>
      </c>
      <c r="E125" s="9" t="str">
        <f t="shared" si="10"/>
        <v/>
      </c>
      <c r="F125" s="9"/>
      <c r="G125" s="32" t="str">
        <f>IF(A125="","",IF(E124&lt;='AG-Darlehen'!$F$3,"",E124*$G$12/12))</f>
        <v/>
      </c>
      <c r="H125" s="35" t="str">
        <f>IF(G125&gt;'AG-Darlehen'!$F$7,"","J")</f>
        <v/>
      </c>
    </row>
    <row r="126" spans="1:8" x14ac:dyDescent="0.2">
      <c r="A126" s="22" t="str">
        <f t="shared" si="6"/>
        <v/>
      </c>
      <c r="B126" s="9" t="str">
        <f t="shared" si="7"/>
        <v/>
      </c>
      <c r="C126" s="9" t="str">
        <f t="shared" si="8"/>
        <v/>
      </c>
      <c r="D126" s="9" t="str">
        <f t="shared" si="9"/>
        <v/>
      </c>
      <c r="E126" s="9" t="str">
        <f t="shared" si="10"/>
        <v/>
      </c>
      <c r="F126" s="9"/>
      <c r="G126" s="32" t="str">
        <f>IF(A126="","",IF(E125&lt;='AG-Darlehen'!$F$3,"",E125*$G$12/12))</f>
        <v/>
      </c>
      <c r="H126" s="35" t="str">
        <f>IF(G126&gt;'AG-Darlehen'!$F$7,"","J")</f>
        <v/>
      </c>
    </row>
    <row r="127" spans="1:8" x14ac:dyDescent="0.2">
      <c r="A127" s="22" t="str">
        <f t="shared" si="6"/>
        <v/>
      </c>
      <c r="B127" s="9" t="str">
        <f t="shared" si="7"/>
        <v/>
      </c>
      <c r="C127" s="9" t="str">
        <f t="shared" si="8"/>
        <v/>
      </c>
      <c r="D127" s="9" t="str">
        <f t="shared" si="9"/>
        <v/>
      </c>
      <c r="E127" s="9" t="str">
        <f t="shared" si="10"/>
        <v/>
      </c>
      <c r="F127" s="9"/>
      <c r="G127" s="32" t="str">
        <f>IF(A127="","",IF(E126&lt;='AG-Darlehen'!$F$3,"",E126*$G$12/12))</f>
        <v/>
      </c>
      <c r="H127" s="35" t="str">
        <f>IF(G127&gt;'AG-Darlehen'!$F$7,"","J")</f>
        <v/>
      </c>
    </row>
    <row r="128" spans="1:8" x14ac:dyDescent="0.2">
      <c r="A128" s="22" t="str">
        <f t="shared" si="6"/>
        <v/>
      </c>
      <c r="B128" s="9" t="str">
        <f t="shared" si="7"/>
        <v/>
      </c>
      <c r="C128" s="9" t="str">
        <f t="shared" si="8"/>
        <v/>
      </c>
      <c r="D128" s="9" t="str">
        <f t="shared" si="9"/>
        <v/>
      </c>
      <c r="E128" s="9" t="str">
        <f t="shared" si="10"/>
        <v/>
      </c>
      <c r="F128" s="9"/>
      <c r="G128" s="32" t="str">
        <f>IF(A128="","",IF(E127&lt;='AG-Darlehen'!$F$3,"",E127*$G$12/12))</f>
        <v/>
      </c>
      <c r="H128" s="35" t="str">
        <f>IF(G128&gt;'AG-Darlehen'!$F$7,"","J")</f>
        <v/>
      </c>
    </row>
    <row r="129" spans="1:8" x14ac:dyDescent="0.2">
      <c r="A129" s="22" t="str">
        <f t="shared" si="6"/>
        <v/>
      </c>
      <c r="B129" s="9" t="str">
        <f t="shared" si="7"/>
        <v/>
      </c>
      <c r="C129" s="9" t="str">
        <f t="shared" si="8"/>
        <v/>
      </c>
      <c r="D129" s="9" t="str">
        <f t="shared" si="9"/>
        <v/>
      </c>
      <c r="E129" s="9" t="str">
        <f t="shared" si="10"/>
        <v/>
      </c>
      <c r="F129" s="9"/>
      <c r="G129" s="32" t="str">
        <f>IF(A129="","",IF(E128&lt;='AG-Darlehen'!$F$3,"",E128*$G$12/12))</f>
        <v/>
      </c>
      <c r="H129" s="35" t="str">
        <f>IF(G129&gt;'AG-Darlehen'!$F$7,"","J")</f>
        <v/>
      </c>
    </row>
    <row r="130" spans="1:8" x14ac:dyDescent="0.2">
      <c r="A130" s="22" t="str">
        <f t="shared" si="6"/>
        <v/>
      </c>
      <c r="B130" s="9" t="str">
        <f t="shared" si="7"/>
        <v/>
      </c>
      <c r="C130" s="9" t="str">
        <f t="shared" si="8"/>
        <v/>
      </c>
      <c r="D130" s="9" t="str">
        <f t="shared" si="9"/>
        <v/>
      </c>
      <c r="E130" s="9" t="str">
        <f t="shared" si="10"/>
        <v/>
      </c>
      <c r="F130" s="9"/>
      <c r="G130" s="32" t="str">
        <f>IF(A130="","",IF(E129&lt;='AG-Darlehen'!$F$3,"",E129*$G$12/12))</f>
        <v/>
      </c>
      <c r="H130" s="35" t="str">
        <f>IF(G130&gt;'AG-Darlehen'!$F$7,"","J")</f>
        <v/>
      </c>
    </row>
    <row r="131" spans="1:8" x14ac:dyDescent="0.2">
      <c r="A131" s="22" t="str">
        <f t="shared" si="6"/>
        <v/>
      </c>
      <c r="B131" s="9" t="str">
        <f t="shared" si="7"/>
        <v/>
      </c>
      <c r="C131" s="9" t="str">
        <f t="shared" si="8"/>
        <v/>
      </c>
      <c r="D131" s="9" t="str">
        <f t="shared" si="9"/>
        <v/>
      </c>
      <c r="E131" s="9" t="str">
        <f t="shared" si="10"/>
        <v/>
      </c>
      <c r="F131" s="9"/>
      <c r="G131" s="32" t="str">
        <f>IF(A131="","",IF(E130&lt;='AG-Darlehen'!$F$3,"",E130*$G$12/12))</f>
        <v/>
      </c>
      <c r="H131" s="35" t="str">
        <f>IF(G131&gt;'AG-Darlehen'!$F$7,"","J")</f>
        <v/>
      </c>
    </row>
    <row r="132" spans="1:8" x14ac:dyDescent="0.2">
      <c r="A132" s="22" t="str">
        <f t="shared" si="6"/>
        <v/>
      </c>
      <c r="B132" s="9" t="str">
        <f t="shared" si="7"/>
        <v/>
      </c>
      <c r="C132" s="9" t="str">
        <f t="shared" si="8"/>
        <v/>
      </c>
      <c r="D132" s="9" t="str">
        <f t="shared" si="9"/>
        <v/>
      </c>
      <c r="E132" s="9" t="str">
        <f t="shared" si="10"/>
        <v/>
      </c>
      <c r="F132" s="9"/>
      <c r="G132" s="32" t="str">
        <f>IF(A132="","",IF(E131&lt;='AG-Darlehen'!$F$3,"",E131*$G$12/12))</f>
        <v/>
      </c>
      <c r="H132" s="35" t="str">
        <f>IF(G132&gt;'AG-Darlehen'!$F$7,"","J")</f>
        <v/>
      </c>
    </row>
    <row r="133" spans="1:8" x14ac:dyDescent="0.2">
      <c r="A133" s="22" t="str">
        <f t="shared" si="6"/>
        <v/>
      </c>
      <c r="B133" s="9" t="str">
        <f t="shared" si="7"/>
        <v/>
      </c>
      <c r="C133" s="9" t="str">
        <f t="shared" si="8"/>
        <v/>
      </c>
      <c r="D133" s="9" t="str">
        <f t="shared" si="9"/>
        <v/>
      </c>
      <c r="E133" s="9" t="str">
        <f t="shared" si="10"/>
        <v/>
      </c>
      <c r="G133" s="32" t="str">
        <f>IF(A133="","",IF(E132&lt;='AG-Darlehen'!$F$3,"",E132*$G$12/12))</f>
        <v/>
      </c>
      <c r="H133" s="35" t="str">
        <f>IF(G133&gt;'AG-Darlehen'!$F$7,"","J")</f>
        <v/>
      </c>
    </row>
    <row r="134" spans="1:8" x14ac:dyDescent="0.2">
      <c r="A134" s="22" t="str">
        <f t="shared" si="6"/>
        <v/>
      </c>
      <c r="B134" s="9" t="str">
        <f t="shared" si="7"/>
        <v/>
      </c>
      <c r="C134" s="9" t="str">
        <f t="shared" si="8"/>
        <v/>
      </c>
      <c r="D134" s="9" t="str">
        <f t="shared" si="9"/>
        <v/>
      </c>
      <c r="E134" s="9" t="str">
        <f t="shared" si="10"/>
        <v/>
      </c>
      <c r="G134" s="32" t="str">
        <f>IF(A134="","",IF(E133&lt;='AG-Darlehen'!$F$3,"",E133*$G$12/12))</f>
        <v/>
      </c>
      <c r="H134" s="35" t="str">
        <f>IF(G134&gt;'AG-Darlehen'!$F$7,"","J")</f>
        <v/>
      </c>
    </row>
    <row r="135" spans="1:8" x14ac:dyDescent="0.2">
      <c r="A135" s="22" t="str">
        <f t="shared" si="6"/>
        <v/>
      </c>
      <c r="B135" s="9" t="str">
        <f t="shared" si="7"/>
        <v/>
      </c>
      <c r="C135" s="9" t="str">
        <f t="shared" si="8"/>
        <v/>
      </c>
      <c r="D135" s="9" t="str">
        <f t="shared" si="9"/>
        <v/>
      </c>
      <c r="E135" s="9" t="str">
        <f t="shared" si="10"/>
        <v/>
      </c>
      <c r="G135" s="32" t="str">
        <f>IF(A135="","",IF(E134&lt;='AG-Darlehen'!$F$3,"",E134*$G$12/12))</f>
        <v/>
      </c>
      <c r="H135" s="35" t="str">
        <f>IF(G135&gt;'AG-Darlehen'!$F$7,"","J")</f>
        <v/>
      </c>
    </row>
    <row r="136" spans="1:8" x14ac:dyDescent="0.2">
      <c r="A136" s="22" t="str">
        <f t="shared" si="6"/>
        <v/>
      </c>
      <c r="B136" s="9" t="str">
        <f t="shared" si="7"/>
        <v/>
      </c>
      <c r="C136" s="9" t="str">
        <f t="shared" si="8"/>
        <v/>
      </c>
      <c r="D136" s="9" t="str">
        <f t="shared" si="9"/>
        <v/>
      </c>
      <c r="E136" s="9" t="str">
        <f t="shared" si="10"/>
        <v/>
      </c>
      <c r="G136" s="32" t="str">
        <f>IF(A136="","",IF(E135&lt;='AG-Darlehen'!$F$3,"",E135*$G$12/12))</f>
        <v/>
      </c>
      <c r="H136" s="35" t="str">
        <f>IF(G136&gt;'AG-Darlehen'!$F$7,"","J")</f>
        <v/>
      </c>
    </row>
    <row r="137" spans="1:8" x14ac:dyDescent="0.2">
      <c r="A137" s="22" t="str">
        <f t="shared" ref="A137:A192" si="11">IF(A136&gt;=$C$7,"",A136+1)</f>
        <v/>
      </c>
      <c r="B137" s="9" t="str">
        <f t="shared" ref="B137:B192" si="12">IF(A137="","",ROUND($C$4/12*E136,2))</f>
        <v/>
      </c>
      <c r="C137" s="9" t="str">
        <f t="shared" ref="C137:C192" si="13">IF(A137="","",D137-B137)</f>
        <v/>
      </c>
      <c r="D137" s="9" t="str">
        <f t="shared" ref="D137:D192" si="14">IF(A137=$C$7,E136+ROUND($C$4/12*E136,2),IF(A137="","",$C$9*-1))</f>
        <v/>
      </c>
      <c r="E137" s="9" t="str">
        <f t="shared" ref="E137:E192" si="15">IF(A137="","",E136-C137)</f>
        <v/>
      </c>
      <c r="G137" s="32" t="str">
        <f>IF(A137="","",IF(E136&lt;='AG-Darlehen'!$F$3,"",E136*$G$12/12))</f>
        <v/>
      </c>
      <c r="H137" s="35" t="str">
        <f>IF(G137&gt;'AG-Darlehen'!$F$7,"","J")</f>
        <v/>
      </c>
    </row>
    <row r="138" spans="1:8" x14ac:dyDescent="0.2">
      <c r="A138" s="22" t="str">
        <f t="shared" si="11"/>
        <v/>
      </c>
      <c r="B138" s="9" t="str">
        <f t="shared" si="12"/>
        <v/>
      </c>
      <c r="C138" s="9" t="str">
        <f t="shared" si="13"/>
        <v/>
      </c>
      <c r="D138" s="9" t="str">
        <f t="shared" si="14"/>
        <v/>
      </c>
      <c r="E138" s="9" t="str">
        <f t="shared" si="15"/>
        <v/>
      </c>
      <c r="G138" s="32" t="str">
        <f>IF(A138="","",IF(E137&lt;='AG-Darlehen'!$F$3,"",E137*$G$12/12))</f>
        <v/>
      </c>
      <c r="H138" s="35" t="str">
        <f>IF(G138&gt;'AG-Darlehen'!$F$7,"","J")</f>
        <v/>
      </c>
    </row>
    <row r="139" spans="1:8" x14ac:dyDescent="0.2">
      <c r="A139" s="22" t="str">
        <f t="shared" si="11"/>
        <v/>
      </c>
      <c r="B139" s="9" t="str">
        <f t="shared" si="12"/>
        <v/>
      </c>
      <c r="C139" s="9" t="str">
        <f t="shared" si="13"/>
        <v/>
      </c>
      <c r="D139" s="9" t="str">
        <f t="shared" si="14"/>
        <v/>
      </c>
      <c r="E139" s="9" t="str">
        <f t="shared" si="15"/>
        <v/>
      </c>
      <c r="G139" s="32" t="str">
        <f>IF(A139="","",IF(E138&lt;='AG-Darlehen'!$F$3,"",E138*$G$12/12))</f>
        <v/>
      </c>
      <c r="H139" s="35" t="str">
        <f>IF(G139&gt;'AG-Darlehen'!$F$7,"","J")</f>
        <v/>
      </c>
    </row>
    <row r="140" spans="1:8" x14ac:dyDescent="0.2">
      <c r="A140" s="22" t="str">
        <f t="shared" si="11"/>
        <v/>
      </c>
      <c r="B140" s="9" t="str">
        <f t="shared" si="12"/>
        <v/>
      </c>
      <c r="C140" s="9" t="str">
        <f t="shared" si="13"/>
        <v/>
      </c>
      <c r="D140" s="9" t="str">
        <f t="shared" si="14"/>
        <v/>
      </c>
      <c r="E140" s="9" t="str">
        <f t="shared" si="15"/>
        <v/>
      </c>
      <c r="G140" s="32" t="str">
        <f>IF(A140="","",IF(E139&lt;='AG-Darlehen'!$F$3,"",E139*$G$12/12))</f>
        <v/>
      </c>
      <c r="H140" s="35" t="str">
        <f>IF(G140&gt;'AG-Darlehen'!$F$7,"","J")</f>
        <v/>
      </c>
    </row>
    <row r="141" spans="1:8" x14ac:dyDescent="0.2">
      <c r="A141" s="22" t="str">
        <f t="shared" si="11"/>
        <v/>
      </c>
      <c r="B141" s="9" t="str">
        <f t="shared" si="12"/>
        <v/>
      </c>
      <c r="C141" s="9" t="str">
        <f t="shared" si="13"/>
        <v/>
      </c>
      <c r="D141" s="9" t="str">
        <f t="shared" si="14"/>
        <v/>
      </c>
      <c r="E141" s="9" t="str">
        <f t="shared" si="15"/>
        <v/>
      </c>
      <c r="G141" s="32" t="str">
        <f>IF(A141="","",IF(E140&lt;='AG-Darlehen'!$F$3,"",E140*$G$12/12))</f>
        <v/>
      </c>
      <c r="H141" s="35" t="str">
        <f>IF(G141&gt;'AG-Darlehen'!$F$7,"","J")</f>
        <v/>
      </c>
    </row>
    <row r="142" spans="1:8" x14ac:dyDescent="0.2">
      <c r="A142" s="22" t="str">
        <f t="shared" si="11"/>
        <v/>
      </c>
      <c r="B142" s="9" t="str">
        <f t="shared" si="12"/>
        <v/>
      </c>
      <c r="C142" s="9" t="str">
        <f t="shared" si="13"/>
        <v/>
      </c>
      <c r="D142" s="9" t="str">
        <f t="shared" si="14"/>
        <v/>
      </c>
      <c r="E142" s="9" t="str">
        <f t="shared" si="15"/>
        <v/>
      </c>
      <c r="G142" s="32" t="str">
        <f>IF(A142="","",IF(E141&lt;='AG-Darlehen'!$F$3,"",E141*$G$12/12))</f>
        <v/>
      </c>
      <c r="H142" s="35" t="str">
        <f>IF(G142&gt;'AG-Darlehen'!$F$7,"","J")</f>
        <v/>
      </c>
    </row>
    <row r="143" spans="1:8" x14ac:dyDescent="0.2">
      <c r="A143" s="22" t="str">
        <f t="shared" si="11"/>
        <v/>
      </c>
      <c r="B143" s="9" t="str">
        <f t="shared" si="12"/>
        <v/>
      </c>
      <c r="C143" s="9" t="str">
        <f t="shared" si="13"/>
        <v/>
      </c>
      <c r="D143" s="9" t="str">
        <f t="shared" si="14"/>
        <v/>
      </c>
      <c r="E143" s="9" t="str">
        <f t="shared" si="15"/>
        <v/>
      </c>
      <c r="G143" s="32" t="str">
        <f>IF(A143="","",IF(E142&lt;='AG-Darlehen'!$F$3,"",E142*$G$12/12))</f>
        <v/>
      </c>
      <c r="H143" s="35" t="str">
        <f>IF(G143&gt;'AG-Darlehen'!$F$7,"","J")</f>
        <v/>
      </c>
    </row>
    <row r="144" spans="1:8" x14ac:dyDescent="0.2">
      <c r="A144" s="22" t="str">
        <f t="shared" si="11"/>
        <v/>
      </c>
      <c r="B144" s="9" t="str">
        <f t="shared" si="12"/>
        <v/>
      </c>
      <c r="C144" s="9" t="str">
        <f t="shared" si="13"/>
        <v/>
      </c>
      <c r="D144" s="9" t="str">
        <f t="shared" si="14"/>
        <v/>
      </c>
      <c r="E144" s="9" t="str">
        <f t="shared" si="15"/>
        <v/>
      </c>
      <c r="G144" s="32" t="str">
        <f>IF(A144="","",IF(E143&lt;='AG-Darlehen'!$F$3,"",E143*$G$12/12))</f>
        <v/>
      </c>
      <c r="H144" s="35" t="str">
        <f>IF(G144&gt;'AG-Darlehen'!$F$7,"","J")</f>
        <v/>
      </c>
    </row>
    <row r="145" spans="1:8" x14ac:dyDescent="0.2">
      <c r="A145" s="22" t="str">
        <f t="shared" si="11"/>
        <v/>
      </c>
      <c r="B145" s="9" t="str">
        <f t="shared" si="12"/>
        <v/>
      </c>
      <c r="C145" s="9" t="str">
        <f t="shared" si="13"/>
        <v/>
      </c>
      <c r="D145" s="9" t="str">
        <f t="shared" si="14"/>
        <v/>
      </c>
      <c r="E145" s="9" t="str">
        <f t="shared" si="15"/>
        <v/>
      </c>
      <c r="G145" s="32" t="str">
        <f>IF(A145="","",IF(E144&lt;='AG-Darlehen'!$F$3,"",E144*$G$12/12))</f>
        <v/>
      </c>
      <c r="H145" s="35" t="str">
        <f>IF(G145&gt;'AG-Darlehen'!$F$7,"","J")</f>
        <v/>
      </c>
    </row>
    <row r="146" spans="1:8" x14ac:dyDescent="0.2">
      <c r="A146" s="22" t="str">
        <f t="shared" si="11"/>
        <v/>
      </c>
      <c r="B146" s="9" t="str">
        <f t="shared" si="12"/>
        <v/>
      </c>
      <c r="C146" s="9" t="str">
        <f t="shared" si="13"/>
        <v/>
      </c>
      <c r="D146" s="9" t="str">
        <f t="shared" si="14"/>
        <v/>
      </c>
      <c r="E146" s="9" t="str">
        <f t="shared" si="15"/>
        <v/>
      </c>
      <c r="G146" s="32" t="str">
        <f>IF(A146="","",IF(E145&lt;='AG-Darlehen'!$F$3,"",E145*$G$12/12))</f>
        <v/>
      </c>
      <c r="H146" s="35" t="str">
        <f>IF(G146&gt;'AG-Darlehen'!$F$7,"","J")</f>
        <v/>
      </c>
    </row>
    <row r="147" spans="1:8" x14ac:dyDescent="0.2">
      <c r="A147" s="22" t="str">
        <f t="shared" si="11"/>
        <v/>
      </c>
      <c r="B147" s="9" t="str">
        <f t="shared" si="12"/>
        <v/>
      </c>
      <c r="C147" s="9" t="str">
        <f t="shared" si="13"/>
        <v/>
      </c>
      <c r="D147" s="9" t="str">
        <f t="shared" si="14"/>
        <v/>
      </c>
      <c r="E147" s="9" t="str">
        <f t="shared" si="15"/>
        <v/>
      </c>
      <c r="G147" s="32" t="str">
        <f>IF(A147="","",IF(E146&lt;='AG-Darlehen'!$F$3,"",E146*$G$12/12))</f>
        <v/>
      </c>
      <c r="H147" s="35" t="str">
        <f>IF(G147&gt;'AG-Darlehen'!$F$7,"","J")</f>
        <v/>
      </c>
    </row>
    <row r="148" spans="1:8" x14ac:dyDescent="0.2">
      <c r="A148" s="22" t="str">
        <f t="shared" si="11"/>
        <v/>
      </c>
      <c r="B148" s="9" t="str">
        <f t="shared" si="12"/>
        <v/>
      </c>
      <c r="C148" s="9" t="str">
        <f t="shared" si="13"/>
        <v/>
      </c>
      <c r="D148" s="9" t="str">
        <f t="shared" si="14"/>
        <v/>
      </c>
      <c r="E148" s="9" t="str">
        <f t="shared" si="15"/>
        <v/>
      </c>
      <c r="G148" s="32" t="str">
        <f>IF(A148="","",IF(E147&lt;='AG-Darlehen'!$F$3,"",E147*$G$12/12))</f>
        <v/>
      </c>
      <c r="H148" s="35" t="str">
        <f>IF(G148&gt;'AG-Darlehen'!$F$7,"","J")</f>
        <v/>
      </c>
    </row>
    <row r="149" spans="1:8" x14ac:dyDescent="0.2">
      <c r="A149" s="22" t="str">
        <f t="shared" si="11"/>
        <v/>
      </c>
      <c r="B149" s="9" t="str">
        <f t="shared" si="12"/>
        <v/>
      </c>
      <c r="C149" s="9" t="str">
        <f t="shared" si="13"/>
        <v/>
      </c>
      <c r="D149" s="9" t="str">
        <f t="shared" si="14"/>
        <v/>
      </c>
      <c r="E149" s="9" t="str">
        <f t="shared" si="15"/>
        <v/>
      </c>
      <c r="G149" s="32" t="str">
        <f>IF(A149="","",IF(E148&lt;='AG-Darlehen'!$F$3,"",E148*$G$12/12))</f>
        <v/>
      </c>
      <c r="H149" s="35" t="str">
        <f>IF(G149&gt;'AG-Darlehen'!$F$7,"","J")</f>
        <v/>
      </c>
    </row>
    <row r="150" spans="1:8" x14ac:dyDescent="0.2">
      <c r="A150" s="22" t="str">
        <f t="shared" si="11"/>
        <v/>
      </c>
      <c r="B150" s="9" t="str">
        <f t="shared" si="12"/>
        <v/>
      </c>
      <c r="C150" s="9" t="str">
        <f t="shared" si="13"/>
        <v/>
      </c>
      <c r="D150" s="9" t="str">
        <f t="shared" si="14"/>
        <v/>
      </c>
      <c r="E150" s="9" t="str">
        <f t="shared" si="15"/>
        <v/>
      </c>
      <c r="G150" s="32" t="str">
        <f>IF(A150="","",IF(E149&lt;='AG-Darlehen'!$F$3,"",E149*$G$12/12))</f>
        <v/>
      </c>
      <c r="H150" s="35" t="str">
        <f>IF(G150&gt;'AG-Darlehen'!$F$7,"","J")</f>
        <v/>
      </c>
    </row>
    <row r="151" spans="1:8" x14ac:dyDescent="0.2">
      <c r="A151" s="22" t="str">
        <f t="shared" si="11"/>
        <v/>
      </c>
      <c r="B151" s="9" t="str">
        <f t="shared" si="12"/>
        <v/>
      </c>
      <c r="C151" s="9" t="str">
        <f t="shared" si="13"/>
        <v/>
      </c>
      <c r="D151" s="9" t="str">
        <f t="shared" si="14"/>
        <v/>
      </c>
      <c r="E151" s="9" t="str">
        <f t="shared" si="15"/>
        <v/>
      </c>
      <c r="G151" s="32" t="str">
        <f>IF(A151="","",IF(E150&lt;='AG-Darlehen'!$F$3,"",E150*$G$12/12))</f>
        <v/>
      </c>
      <c r="H151" s="35" t="str">
        <f>IF(G151&gt;'AG-Darlehen'!$F$7,"","J")</f>
        <v/>
      </c>
    </row>
    <row r="152" spans="1:8" x14ac:dyDescent="0.2">
      <c r="A152" s="22" t="str">
        <f t="shared" si="11"/>
        <v/>
      </c>
      <c r="B152" s="9" t="str">
        <f t="shared" si="12"/>
        <v/>
      </c>
      <c r="C152" s="9" t="str">
        <f t="shared" si="13"/>
        <v/>
      </c>
      <c r="D152" s="9" t="str">
        <f t="shared" si="14"/>
        <v/>
      </c>
      <c r="E152" s="9" t="str">
        <f t="shared" si="15"/>
        <v/>
      </c>
      <c r="G152" s="32" t="str">
        <f>IF(A152="","",IF(E151&lt;='AG-Darlehen'!$F$3,"",E151*$G$12/12))</f>
        <v/>
      </c>
      <c r="H152" s="35" t="str">
        <f>IF(G152&gt;'AG-Darlehen'!$F$7,"","J")</f>
        <v/>
      </c>
    </row>
    <row r="153" spans="1:8" x14ac:dyDescent="0.2">
      <c r="A153" s="22" t="str">
        <f t="shared" si="11"/>
        <v/>
      </c>
      <c r="B153" s="9" t="str">
        <f t="shared" si="12"/>
        <v/>
      </c>
      <c r="C153" s="9" t="str">
        <f t="shared" si="13"/>
        <v/>
      </c>
      <c r="D153" s="9" t="str">
        <f t="shared" si="14"/>
        <v/>
      </c>
      <c r="E153" s="9" t="str">
        <f t="shared" si="15"/>
        <v/>
      </c>
      <c r="G153" s="32" t="str">
        <f>IF(A153="","",IF(E152&lt;='AG-Darlehen'!$F$3,"",E152*$G$12/12))</f>
        <v/>
      </c>
      <c r="H153" s="35" t="str">
        <f>IF(G153&gt;'AG-Darlehen'!$F$7,"","J")</f>
        <v/>
      </c>
    </row>
    <row r="154" spans="1:8" x14ac:dyDescent="0.2">
      <c r="A154" s="22" t="str">
        <f t="shared" si="11"/>
        <v/>
      </c>
      <c r="B154" s="9" t="str">
        <f t="shared" si="12"/>
        <v/>
      </c>
      <c r="C154" s="9" t="str">
        <f t="shared" si="13"/>
        <v/>
      </c>
      <c r="D154" s="9" t="str">
        <f t="shared" si="14"/>
        <v/>
      </c>
      <c r="E154" s="9" t="str">
        <f t="shared" si="15"/>
        <v/>
      </c>
      <c r="G154" s="32" t="str">
        <f>IF(A154="","",IF(E153&lt;='AG-Darlehen'!$F$3,"",E153*$G$12/12))</f>
        <v/>
      </c>
      <c r="H154" s="35" t="str">
        <f>IF(G154&gt;'AG-Darlehen'!$F$7,"","J")</f>
        <v/>
      </c>
    </row>
    <row r="155" spans="1:8" x14ac:dyDescent="0.2">
      <c r="A155" s="22" t="str">
        <f t="shared" si="11"/>
        <v/>
      </c>
      <c r="B155" s="9" t="str">
        <f t="shared" si="12"/>
        <v/>
      </c>
      <c r="C155" s="9" t="str">
        <f t="shared" si="13"/>
        <v/>
      </c>
      <c r="D155" s="9" t="str">
        <f t="shared" si="14"/>
        <v/>
      </c>
      <c r="E155" s="9" t="str">
        <f t="shared" si="15"/>
        <v/>
      </c>
      <c r="G155" s="32" t="str">
        <f>IF(A155="","",IF(E154&lt;='AG-Darlehen'!$F$3,"",E154*$G$12/12))</f>
        <v/>
      </c>
      <c r="H155" s="35" t="str">
        <f>IF(G155&gt;'AG-Darlehen'!$F$7,"","J")</f>
        <v/>
      </c>
    </row>
    <row r="156" spans="1:8" x14ac:dyDescent="0.2">
      <c r="A156" s="22" t="str">
        <f t="shared" si="11"/>
        <v/>
      </c>
      <c r="B156" s="9" t="str">
        <f t="shared" si="12"/>
        <v/>
      </c>
      <c r="C156" s="9" t="str">
        <f t="shared" si="13"/>
        <v/>
      </c>
      <c r="D156" s="9" t="str">
        <f t="shared" si="14"/>
        <v/>
      </c>
      <c r="E156" s="9" t="str">
        <f t="shared" si="15"/>
        <v/>
      </c>
      <c r="G156" s="32" t="str">
        <f>IF(A156="","",IF(E155&lt;='AG-Darlehen'!$F$3,"",E155*$G$12/12))</f>
        <v/>
      </c>
      <c r="H156" s="35" t="str">
        <f>IF(G156&gt;'AG-Darlehen'!$F$7,"","J")</f>
        <v/>
      </c>
    </row>
    <row r="157" spans="1:8" x14ac:dyDescent="0.2">
      <c r="A157" s="22" t="str">
        <f t="shared" si="11"/>
        <v/>
      </c>
      <c r="B157" s="9" t="str">
        <f t="shared" si="12"/>
        <v/>
      </c>
      <c r="C157" s="9" t="str">
        <f t="shared" si="13"/>
        <v/>
      </c>
      <c r="D157" s="9" t="str">
        <f t="shared" si="14"/>
        <v/>
      </c>
      <c r="E157" s="9" t="str">
        <f t="shared" si="15"/>
        <v/>
      </c>
      <c r="G157" s="32" t="str">
        <f>IF(A157="","",IF(E156&lt;='AG-Darlehen'!$F$3,"",E156*$G$12/12))</f>
        <v/>
      </c>
      <c r="H157" s="35" t="str">
        <f>IF(G157&gt;'AG-Darlehen'!$F$7,"","J")</f>
        <v/>
      </c>
    </row>
    <row r="158" spans="1:8" x14ac:dyDescent="0.2">
      <c r="A158" s="22" t="str">
        <f t="shared" si="11"/>
        <v/>
      </c>
      <c r="B158" s="9" t="str">
        <f t="shared" si="12"/>
        <v/>
      </c>
      <c r="C158" s="9" t="str">
        <f t="shared" si="13"/>
        <v/>
      </c>
      <c r="D158" s="9" t="str">
        <f t="shared" si="14"/>
        <v/>
      </c>
      <c r="E158" s="9" t="str">
        <f t="shared" si="15"/>
        <v/>
      </c>
      <c r="G158" s="32" t="str">
        <f>IF(A158="","",IF(E157&lt;='AG-Darlehen'!$F$3,"",E157*$G$12/12))</f>
        <v/>
      </c>
      <c r="H158" s="35" t="str">
        <f>IF(G158&gt;'AG-Darlehen'!$F$7,"","J")</f>
        <v/>
      </c>
    </row>
    <row r="159" spans="1:8" x14ac:dyDescent="0.2">
      <c r="A159" s="22" t="str">
        <f t="shared" si="11"/>
        <v/>
      </c>
      <c r="B159" s="9" t="str">
        <f t="shared" si="12"/>
        <v/>
      </c>
      <c r="C159" s="9" t="str">
        <f t="shared" si="13"/>
        <v/>
      </c>
      <c r="D159" s="9" t="str">
        <f t="shared" si="14"/>
        <v/>
      </c>
      <c r="E159" s="9" t="str">
        <f t="shared" si="15"/>
        <v/>
      </c>
      <c r="G159" s="32" t="str">
        <f>IF(A159="","",IF(E158&lt;='AG-Darlehen'!$F$3,"",E158*$G$12/12))</f>
        <v/>
      </c>
      <c r="H159" s="35" t="str">
        <f>IF(G159&gt;'AG-Darlehen'!$F$7,"","J")</f>
        <v/>
      </c>
    </row>
    <row r="160" spans="1:8" x14ac:dyDescent="0.2">
      <c r="A160" s="22" t="str">
        <f t="shared" si="11"/>
        <v/>
      </c>
      <c r="B160" s="9" t="str">
        <f t="shared" si="12"/>
        <v/>
      </c>
      <c r="C160" s="9" t="str">
        <f t="shared" si="13"/>
        <v/>
      </c>
      <c r="D160" s="9" t="str">
        <f t="shared" si="14"/>
        <v/>
      </c>
      <c r="E160" s="9" t="str">
        <f t="shared" si="15"/>
        <v/>
      </c>
      <c r="G160" s="32" t="str">
        <f>IF(A160="","",IF(E159&lt;='AG-Darlehen'!$F$3,"",E159*$G$12/12))</f>
        <v/>
      </c>
      <c r="H160" s="35" t="str">
        <f>IF(G160&gt;'AG-Darlehen'!$F$7,"","J")</f>
        <v/>
      </c>
    </row>
    <row r="161" spans="1:8" x14ac:dyDescent="0.2">
      <c r="A161" s="22" t="str">
        <f t="shared" si="11"/>
        <v/>
      </c>
      <c r="B161" s="9" t="str">
        <f t="shared" si="12"/>
        <v/>
      </c>
      <c r="C161" s="9" t="str">
        <f t="shared" si="13"/>
        <v/>
      </c>
      <c r="D161" s="9" t="str">
        <f t="shared" si="14"/>
        <v/>
      </c>
      <c r="E161" s="9" t="str">
        <f t="shared" si="15"/>
        <v/>
      </c>
      <c r="G161" s="32" t="str">
        <f>IF(A161="","",IF(E160&lt;='AG-Darlehen'!$F$3,"",E160*$G$12/12))</f>
        <v/>
      </c>
      <c r="H161" s="35" t="str">
        <f>IF(G161&gt;'AG-Darlehen'!$F$7,"","J")</f>
        <v/>
      </c>
    </row>
    <row r="162" spans="1:8" x14ac:dyDescent="0.2">
      <c r="A162" s="22" t="str">
        <f t="shared" si="11"/>
        <v/>
      </c>
      <c r="B162" s="9" t="str">
        <f t="shared" si="12"/>
        <v/>
      </c>
      <c r="C162" s="9" t="str">
        <f t="shared" si="13"/>
        <v/>
      </c>
      <c r="D162" s="9" t="str">
        <f t="shared" si="14"/>
        <v/>
      </c>
      <c r="E162" s="9" t="str">
        <f t="shared" si="15"/>
        <v/>
      </c>
      <c r="G162" s="32" t="str">
        <f>IF(A162="","",IF(E161&lt;='AG-Darlehen'!$F$3,"",E161*$G$12/12))</f>
        <v/>
      </c>
      <c r="H162" s="35" t="str">
        <f>IF(G162&gt;'AG-Darlehen'!$F$7,"","J")</f>
        <v/>
      </c>
    </row>
    <row r="163" spans="1:8" x14ac:dyDescent="0.2">
      <c r="A163" s="22" t="str">
        <f t="shared" si="11"/>
        <v/>
      </c>
      <c r="B163" s="9" t="str">
        <f t="shared" si="12"/>
        <v/>
      </c>
      <c r="C163" s="9" t="str">
        <f t="shared" si="13"/>
        <v/>
      </c>
      <c r="D163" s="9" t="str">
        <f t="shared" si="14"/>
        <v/>
      </c>
      <c r="E163" s="9" t="str">
        <f t="shared" si="15"/>
        <v/>
      </c>
      <c r="G163" s="32" t="str">
        <f>IF(A163="","",IF(E162&lt;='AG-Darlehen'!$F$3,"",E162*$G$12/12))</f>
        <v/>
      </c>
      <c r="H163" s="35" t="str">
        <f>IF(G163&gt;'AG-Darlehen'!$F$7,"","J")</f>
        <v/>
      </c>
    </row>
    <row r="164" spans="1:8" x14ac:dyDescent="0.2">
      <c r="A164" s="22" t="str">
        <f t="shared" si="11"/>
        <v/>
      </c>
      <c r="B164" s="9" t="str">
        <f t="shared" si="12"/>
        <v/>
      </c>
      <c r="C164" s="9" t="str">
        <f t="shared" si="13"/>
        <v/>
      </c>
      <c r="D164" s="9" t="str">
        <f t="shared" si="14"/>
        <v/>
      </c>
      <c r="E164" s="9" t="str">
        <f t="shared" si="15"/>
        <v/>
      </c>
      <c r="G164" s="32" t="str">
        <f>IF(A164="","",IF(E163&lt;='AG-Darlehen'!$F$3,"",E163*$G$12/12))</f>
        <v/>
      </c>
      <c r="H164" s="35" t="str">
        <f>IF(G164&gt;'AG-Darlehen'!$F$7,"","J")</f>
        <v/>
      </c>
    </row>
    <row r="165" spans="1:8" x14ac:dyDescent="0.2">
      <c r="A165" s="22" t="str">
        <f t="shared" si="11"/>
        <v/>
      </c>
      <c r="B165" s="9" t="str">
        <f t="shared" si="12"/>
        <v/>
      </c>
      <c r="C165" s="9" t="str">
        <f t="shared" si="13"/>
        <v/>
      </c>
      <c r="D165" s="9" t="str">
        <f t="shared" si="14"/>
        <v/>
      </c>
      <c r="E165" s="9" t="str">
        <f t="shared" si="15"/>
        <v/>
      </c>
      <c r="G165" s="32" t="str">
        <f>IF(A165="","",IF(E164&lt;='AG-Darlehen'!$F$3,"",E164*$G$12/12))</f>
        <v/>
      </c>
      <c r="H165" s="35" t="str">
        <f>IF(G165&gt;'AG-Darlehen'!$F$7,"","J")</f>
        <v/>
      </c>
    </row>
    <row r="166" spans="1:8" x14ac:dyDescent="0.2">
      <c r="A166" s="22" t="str">
        <f t="shared" si="11"/>
        <v/>
      </c>
      <c r="B166" s="9" t="str">
        <f t="shared" si="12"/>
        <v/>
      </c>
      <c r="C166" s="9" t="str">
        <f t="shared" si="13"/>
        <v/>
      </c>
      <c r="D166" s="9" t="str">
        <f t="shared" si="14"/>
        <v/>
      </c>
      <c r="E166" s="9" t="str">
        <f t="shared" si="15"/>
        <v/>
      </c>
      <c r="G166" s="32" t="str">
        <f>IF(A166="","",IF(E165&lt;='AG-Darlehen'!$F$3,"",E165*$G$12/12))</f>
        <v/>
      </c>
      <c r="H166" s="35" t="str">
        <f>IF(G166&gt;'AG-Darlehen'!$F$7,"","J")</f>
        <v/>
      </c>
    </row>
    <row r="167" spans="1:8" x14ac:dyDescent="0.2">
      <c r="A167" s="22" t="str">
        <f t="shared" si="11"/>
        <v/>
      </c>
      <c r="B167" s="9" t="str">
        <f t="shared" si="12"/>
        <v/>
      </c>
      <c r="C167" s="9" t="str">
        <f t="shared" si="13"/>
        <v/>
      </c>
      <c r="D167" s="9" t="str">
        <f t="shared" si="14"/>
        <v/>
      </c>
      <c r="E167" s="9" t="str">
        <f t="shared" si="15"/>
        <v/>
      </c>
      <c r="G167" s="32" t="str">
        <f>IF(A167="","",IF(E166&lt;='AG-Darlehen'!$F$3,"",E166*$G$12/12))</f>
        <v/>
      </c>
      <c r="H167" s="35" t="str">
        <f>IF(G167&gt;'AG-Darlehen'!$F$7,"","J")</f>
        <v/>
      </c>
    </row>
    <row r="168" spans="1:8" x14ac:dyDescent="0.2">
      <c r="A168" s="22" t="str">
        <f t="shared" si="11"/>
        <v/>
      </c>
      <c r="B168" s="9" t="str">
        <f t="shared" si="12"/>
        <v/>
      </c>
      <c r="C168" s="9" t="str">
        <f t="shared" si="13"/>
        <v/>
      </c>
      <c r="D168" s="9" t="str">
        <f t="shared" si="14"/>
        <v/>
      </c>
      <c r="E168" s="9" t="str">
        <f t="shared" si="15"/>
        <v/>
      </c>
      <c r="G168" s="32" t="str">
        <f>IF(A168="","",IF(E167&lt;='AG-Darlehen'!$F$3,"",E167*$G$12/12))</f>
        <v/>
      </c>
      <c r="H168" s="35" t="str">
        <f>IF(G168&gt;'AG-Darlehen'!$F$7,"","J")</f>
        <v/>
      </c>
    </row>
    <row r="169" spans="1:8" x14ac:dyDescent="0.2">
      <c r="A169" s="22" t="str">
        <f t="shared" si="11"/>
        <v/>
      </c>
      <c r="B169" s="9" t="str">
        <f t="shared" si="12"/>
        <v/>
      </c>
      <c r="C169" s="9" t="str">
        <f t="shared" si="13"/>
        <v/>
      </c>
      <c r="D169" s="9" t="str">
        <f t="shared" si="14"/>
        <v/>
      </c>
      <c r="E169" s="9" t="str">
        <f t="shared" si="15"/>
        <v/>
      </c>
      <c r="G169" s="32" t="str">
        <f>IF(A169="","",IF(E168&lt;='AG-Darlehen'!$F$3,"",E168*$G$12/12))</f>
        <v/>
      </c>
      <c r="H169" s="35" t="str">
        <f>IF(G169&gt;'AG-Darlehen'!$F$7,"","J")</f>
        <v/>
      </c>
    </row>
    <row r="170" spans="1:8" x14ac:dyDescent="0.2">
      <c r="A170" s="22" t="str">
        <f t="shared" si="11"/>
        <v/>
      </c>
      <c r="B170" s="9" t="str">
        <f t="shared" si="12"/>
        <v/>
      </c>
      <c r="C170" s="9" t="str">
        <f t="shared" si="13"/>
        <v/>
      </c>
      <c r="D170" s="9" t="str">
        <f t="shared" si="14"/>
        <v/>
      </c>
      <c r="E170" s="9" t="str">
        <f t="shared" si="15"/>
        <v/>
      </c>
      <c r="G170" s="32" t="str">
        <f>IF(A170="","",IF(E169&lt;='AG-Darlehen'!$F$3,"",E169*$G$12/12))</f>
        <v/>
      </c>
      <c r="H170" s="35" t="str">
        <f>IF(G170&gt;'AG-Darlehen'!$F$7,"","J")</f>
        <v/>
      </c>
    </row>
    <row r="171" spans="1:8" x14ac:dyDescent="0.2">
      <c r="A171" s="22" t="str">
        <f t="shared" si="11"/>
        <v/>
      </c>
      <c r="B171" s="9" t="str">
        <f t="shared" si="12"/>
        <v/>
      </c>
      <c r="C171" s="9" t="str">
        <f t="shared" si="13"/>
        <v/>
      </c>
      <c r="D171" s="9" t="str">
        <f t="shared" si="14"/>
        <v/>
      </c>
      <c r="E171" s="9" t="str">
        <f t="shared" si="15"/>
        <v/>
      </c>
      <c r="G171" s="32" t="str">
        <f>IF(A171="","",IF(E170&lt;='AG-Darlehen'!$F$3,"",E170*$G$12/12))</f>
        <v/>
      </c>
      <c r="H171" s="35" t="str">
        <f>IF(G171&gt;'AG-Darlehen'!$F$7,"","J")</f>
        <v/>
      </c>
    </row>
    <row r="172" spans="1:8" x14ac:dyDescent="0.2">
      <c r="A172" s="22" t="str">
        <f t="shared" si="11"/>
        <v/>
      </c>
      <c r="B172" s="9" t="str">
        <f t="shared" si="12"/>
        <v/>
      </c>
      <c r="C172" s="9" t="str">
        <f t="shared" si="13"/>
        <v/>
      </c>
      <c r="D172" s="9" t="str">
        <f t="shared" si="14"/>
        <v/>
      </c>
      <c r="E172" s="9" t="str">
        <f t="shared" si="15"/>
        <v/>
      </c>
      <c r="G172" s="32" t="str">
        <f>IF(A172="","",IF(E171&lt;='AG-Darlehen'!$F$3,"",E171*$G$12/12))</f>
        <v/>
      </c>
      <c r="H172" s="35" t="str">
        <f>IF(G172&gt;'AG-Darlehen'!$F$7,"","J")</f>
        <v/>
      </c>
    </row>
    <row r="173" spans="1:8" x14ac:dyDescent="0.2">
      <c r="A173" s="22" t="str">
        <f t="shared" si="11"/>
        <v/>
      </c>
      <c r="B173" s="9" t="str">
        <f t="shared" si="12"/>
        <v/>
      </c>
      <c r="C173" s="9" t="str">
        <f t="shared" si="13"/>
        <v/>
      </c>
      <c r="D173" s="9" t="str">
        <f t="shared" si="14"/>
        <v/>
      </c>
      <c r="E173" s="9" t="str">
        <f t="shared" si="15"/>
        <v/>
      </c>
      <c r="G173" s="32" t="str">
        <f>IF(A173="","",IF(E172&lt;='AG-Darlehen'!$F$3,"",E172*$G$12/12))</f>
        <v/>
      </c>
      <c r="H173" s="35" t="str">
        <f>IF(G173&gt;'AG-Darlehen'!$F$7,"","J")</f>
        <v/>
      </c>
    </row>
    <row r="174" spans="1:8" x14ac:dyDescent="0.2">
      <c r="A174" s="22" t="str">
        <f t="shared" si="11"/>
        <v/>
      </c>
      <c r="B174" s="9" t="str">
        <f t="shared" si="12"/>
        <v/>
      </c>
      <c r="C174" s="9" t="str">
        <f t="shared" si="13"/>
        <v/>
      </c>
      <c r="D174" s="9" t="str">
        <f t="shared" si="14"/>
        <v/>
      </c>
      <c r="E174" s="9" t="str">
        <f t="shared" si="15"/>
        <v/>
      </c>
      <c r="G174" s="32" t="str">
        <f>IF(A174="","",IF(E173&lt;='AG-Darlehen'!$F$3,"",E173*$G$12/12))</f>
        <v/>
      </c>
      <c r="H174" s="35" t="str">
        <f>IF(G174&gt;'AG-Darlehen'!$F$7,"","J")</f>
        <v/>
      </c>
    </row>
    <row r="175" spans="1:8" x14ac:dyDescent="0.2">
      <c r="A175" s="22" t="str">
        <f t="shared" si="11"/>
        <v/>
      </c>
      <c r="B175" s="9" t="str">
        <f t="shared" si="12"/>
        <v/>
      </c>
      <c r="C175" s="9" t="str">
        <f t="shared" si="13"/>
        <v/>
      </c>
      <c r="D175" s="9" t="str">
        <f t="shared" si="14"/>
        <v/>
      </c>
      <c r="E175" s="9" t="str">
        <f t="shared" si="15"/>
        <v/>
      </c>
      <c r="G175" s="32" t="str">
        <f>IF(A175="","",IF(E174&lt;='AG-Darlehen'!$F$3,"",E174*$G$12/12))</f>
        <v/>
      </c>
      <c r="H175" s="35" t="str">
        <f>IF(G175&gt;'AG-Darlehen'!$F$7,"","J")</f>
        <v/>
      </c>
    </row>
    <row r="176" spans="1:8" x14ac:dyDescent="0.2">
      <c r="A176" s="22" t="str">
        <f t="shared" si="11"/>
        <v/>
      </c>
      <c r="B176" s="9" t="str">
        <f t="shared" si="12"/>
        <v/>
      </c>
      <c r="C176" s="9" t="str">
        <f t="shared" si="13"/>
        <v/>
      </c>
      <c r="D176" s="9" t="str">
        <f t="shared" si="14"/>
        <v/>
      </c>
      <c r="E176" s="9" t="str">
        <f t="shared" si="15"/>
        <v/>
      </c>
      <c r="G176" s="32" t="str">
        <f>IF(A176="","",IF(E175&lt;='AG-Darlehen'!$F$3,"",E175*$G$12/12))</f>
        <v/>
      </c>
      <c r="H176" s="35" t="str">
        <f>IF(G176&gt;'AG-Darlehen'!$F$7,"","J")</f>
        <v/>
      </c>
    </row>
    <row r="177" spans="1:8" x14ac:dyDescent="0.2">
      <c r="A177" s="22" t="str">
        <f t="shared" si="11"/>
        <v/>
      </c>
      <c r="B177" s="9" t="str">
        <f t="shared" si="12"/>
        <v/>
      </c>
      <c r="C177" s="9" t="str">
        <f t="shared" si="13"/>
        <v/>
      </c>
      <c r="D177" s="9" t="str">
        <f t="shared" si="14"/>
        <v/>
      </c>
      <c r="E177" s="9" t="str">
        <f t="shared" si="15"/>
        <v/>
      </c>
      <c r="G177" s="32" t="str">
        <f>IF(A177="","",IF(E176&lt;='AG-Darlehen'!$F$3,"",E176*$G$12/12))</f>
        <v/>
      </c>
      <c r="H177" s="35" t="str">
        <f>IF(G177&gt;'AG-Darlehen'!$F$7,"","J")</f>
        <v/>
      </c>
    </row>
    <row r="178" spans="1:8" x14ac:dyDescent="0.2">
      <c r="A178" s="22" t="str">
        <f t="shared" si="11"/>
        <v/>
      </c>
      <c r="B178" s="9" t="str">
        <f t="shared" si="12"/>
        <v/>
      </c>
      <c r="C178" s="9" t="str">
        <f t="shared" si="13"/>
        <v/>
      </c>
      <c r="D178" s="9" t="str">
        <f t="shared" si="14"/>
        <v/>
      </c>
      <c r="E178" s="9" t="str">
        <f t="shared" si="15"/>
        <v/>
      </c>
      <c r="G178" s="32" t="str">
        <f>IF(A178="","",IF(E177&lt;='AG-Darlehen'!$F$3,"",E177*$G$12/12))</f>
        <v/>
      </c>
      <c r="H178" s="35" t="str">
        <f>IF(G178&gt;'AG-Darlehen'!$F$7,"","J")</f>
        <v/>
      </c>
    </row>
    <row r="179" spans="1:8" x14ac:dyDescent="0.2">
      <c r="A179" s="22" t="str">
        <f t="shared" si="11"/>
        <v/>
      </c>
      <c r="B179" s="9" t="str">
        <f t="shared" si="12"/>
        <v/>
      </c>
      <c r="C179" s="9" t="str">
        <f t="shared" si="13"/>
        <v/>
      </c>
      <c r="D179" s="9" t="str">
        <f t="shared" si="14"/>
        <v/>
      </c>
      <c r="E179" s="9" t="str">
        <f t="shared" si="15"/>
        <v/>
      </c>
      <c r="G179" s="32" t="str">
        <f>IF(A179="","",IF(E178&lt;='AG-Darlehen'!$F$3,"",E178*$G$12/12))</f>
        <v/>
      </c>
      <c r="H179" s="35" t="str">
        <f>IF(G179&gt;'AG-Darlehen'!$F$7,"","J")</f>
        <v/>
      </c>
    </row>
    <row r="180" spans="1:8" x14ac:dyDescent="0.2">
      <c r="A180" s="22" t="str">
        <f t="shared" si="11"/>
        <v/>
      </c>
      <c r="B180" s="9" t="str">
        <f t="shared" si="12"/>
        <v/>
      </c>
      <c r="C180" s="9" t="str">
        <f t="shared" si="13"/>
        <v/>
      </c>
      <c r="D180" s="9" t="str">
        <f t="shared" si="14"/>
        <v/>
      </c>
      <c r="E180" s="9" t="str">
        <f t="shared" si="15"/>
        <v/>
      </c>
      <c r="G180" s="32" t="str">
        <f>IF(A180="","",IF(E179&lt;='AG-Darlehen'!$F$3,"",E179*$G$12/12))</f>
        <v/>
      </c>
      <c r="H180" s="35" t="str">
        <f>IF(G180&gt;'AG-Darlehen'!$F$7,"","J")</f>
        <v/>
      </c>
    </row>
    <row r="181" spans="1:8" x14ac:dyDescent="0.2">
      <c r="A181" s="22" t="str">
        <f t="shared" si="11"/>
        <v/>
      </c>
      <c r="B181" s="9" t="str">
        <f t="shared" si="12"/>
        <v/>
      </c>
      <c r="C181" s="9" t="str">
        <f t="shared" si="13"/>
        <v/>
      </c>
      <c r="D181" s="9" t="str">
        <f t="shared" si="14"/>
        <v/>
      </c>
      <c r="E181" s="9" t="str">
        <f t="shared" si="15"/>
        <v/>
      </c>
      <c r="G181" s="32" t="str">
        <f>IF(A181="","",IF(E180&lt;='AG-Darlehen'!$F$3,"",E180*$G$12/12))</f>
        <v/>
      </c>
      <c r="H181" s="35" t="str">
        <f>IF(G181&gt;'AG-Darlehen'!$F$7,"","J")</f>
        <v/>
      </c>
    </row>
    <row r="182" spans="1:8" x14ac:dyDescent="0.2">
      <c r="A182" s="22" t="str">
        <f t="shared" si="11"/>
        <v/>
      </c>
      <c r="B182" s="9" t="str">
        <f t="shared" si="12"/>
        <v/>
      </c>
      <c r="C182" s="9" t="str">
        <f t="shared" si="13"/>
        <v/>
      </c>
      <c r="D182" s="9" t="str">
        <f t="shared" si="14"/>
        <v/>
      </c>
      <c r="E182" s="9" t="str">
        <f t="shared" si="15"/>
        <v/>
      </c>
      <c r="G182" s="32" t="str">
        <f>IF(A182="","",IF(E181&lt;='AG-Darlehen'!$F$3,"",E181*$G$12/12))</f>
        <v/>
      </c>
      <c r="H182" s="35" t="str">
        <f>IF(G182&gt;'AG-Darlehen'!$F$7,"","J")</f>
        <v/>
      </c>
    </row>
    <row r="183" spans="1:8" x14ac:dyDescent="0.2">
      <c r="A183" s="22" t="str">
        <f t="shared" si="11"/>
        <v/>
      </c>
      <c r="B183" s="9" t="str">
        <f t="shared" si="12"/>
        <v/>
      </c>
      <c r="C183" s="9" t="str">
        <f t="shared" si="13"/>
        <v/>
      </c>
      <c r="D183" s="9" t="str">
        <f t="shared" si="14"/>
        <v/>
      </c>
      <c r="E183" s="9" t="str">
        <f t="shared" si="15"/>
        <v/>
      </c>
      <c r="G183" s="32" t="str">
        <f>IF(A183="","",IF(E182&lt;='AG-Darlehen'!$F$3,"",E182*$G$12/12))</f>
        <v/>
      </c>
      <c r="H183" s="35" t="str">
        <f>IF(G183&gt;'AG-Darlehen'!$F$7,"","J")</f>
        <v/>
      </c>
    </row>
    <row r="184" spans="1:8" x14ac:dyDescent="0.2">
      <c r="A184" s="22" t="str">
        <f t="shared" si="11"/>
        <v/>
      </c>
      <c r="B184" s="9" t="str">
        <f t="shared" si="12"/>
        <v/>
      </c>
      <c r="C184" s="9" t="str">
        <f t="shared" si="13"/>
        <v/>
      </c>
      <c r="D184" s="9" t="str">
        <f t="shared" si="14"/>
        <v/>
      </c>
      <c r="E184" s="9" t="str">
        <f t="shared" si="15"/>
        <v/>
      </c>
      <c r="G184" s="32" t="str">
        <f>IF(A184="","",IF(E183&lt;='AG-Darlehen'!$F$3,"",E183*$G$12/12))</f>
        <v/>
      </c>
      <c r="H184" s="35" t="str">
        <f>IF(G184&gt;'AG-Darlehen'!$F$7,"","J")</f>
        <v/>
      </c>
    </row>
    <row r="185" spans="1:8" x14ac:dyDescent="0.2">
      <c r="A185" s="22" t="str">
        <f t="shared" si="11"/>
        <v/>
      </c>
      <c r="B185" s="9" t="str">
        <f t="shared" si="12"/>
        <v/>
      </c>
      <c r="C185" s="9" t="str">
        <f t="shared" si="13"/>
        <v/>
      </c>
      <c r="D185" s="9" t="str">
        <f t="shared" si="14"/>
        <v/>
      </c>
      <c r="E185" s="9" t="str">
        <f t="shared" si="15"/>
        <v/>
      </c>
      <c r="G185" s="32" t="str">
        <f>IF(A185="","",IF(E184&lt;='AG-Darlehen'!$F$3,"",E184*$G$12/12))</f>
        <v/>
      </c>
      <c r="H185" s="35" t="str">
        <f>IF(G185&gt;'AG-Darlehen'!$F$7,"","J")</f>
        <v/>
      </c>
    </row>
    <row r="186" spans="1:8" x14ac:dyDescent="0.2">
      <c r="A186" s="22" t="str">
        <f t="shared" si="11"/>
        <v/>
      </c>
      <c r="B186" s="9" t="str">
        <f t="shared" si="12"/>
        <v/>
      </c>
      <c r="C186" s="9" t="str">
        <f t="shared" si="13"/>
        <v/>
      </c>
      <c r="D186" s="9" t="str">
        <f t="shared" si="14"/>
        <v/>
      </c>
      <c r="E186" s="9" t="str">
        <f t="shared" si="15"/>
        <v/>
      </c>
      <c r="G186" s="32" t="str">
        <f>IF(A186="","",IF(E185&lt;='AG-Darlehen'!$F$3,"",E185*$G$12/12))</f>
        <v/>
      </c>
      <c r="H186" s="35" t="str">
        <f>IF(G186&gt;'AG-Darlehen'!$F$7,"","J")</f>
        <v/>
      </c>
    </row>
    <row r="187" spans="1:8" x14ac:dyDescent="0.2">
      <c r="A187" s="22" t="str">
        <f t="shared" si="11"/>
        <v/>
      </c>
      <c r="B187" s="9" t="str">
        <f t="shared" si="12"/>
        <v/>
      </c>
      <c r="C187" s="9" t="str">
        <f t="shared" si="13"/>
        <v/>
      </c>
      <c r="D187" s="9" t="str">
        <f t="shared" si="14"/>
        <v/>
      </c>
      <c r="E187" s="9" t="str">
        <f t="shared" si="15"/>
        <v/>
      </c>
      <c r="G187" s="32" t="str">
        <f>IF(A187="","",IF(E186&lt;='AG-Darlehen'!$F$3,"",E186*$G$12/12))</f>
        <v/>
      </c>
      <c r="H187" s="35" t="str">
        <f>IF(G187&gt;'AG-Darlehen'!$F$7,"","J")</f>
        <v/>
      </c>
    </row>
    <row r="188" spans="1:8" x14ac:dyDescent="0.2">
      <c r="A188" s="22" t="str">
        <f t="shared" si="11"/>
        <v/>
      </c>
      <c r="B188" s="9" t="str">
        <f t="shared" si="12"/>
        <v/>
      </c>
      <c r="C188" s="9" t="str">
        <f t="shared" si="13"/>
        <v/>
      </c>
      <c r="D188" s="9" t="str">
        <f t="shared" si="14"/>
        <v/>
      </c>
      <c r="E188" s="9" t="str">
        <f t="shared" si="15"/>
        <v/>
      </c>
      <c r="G188" s="32" t="str">
        <f>IF(A188="","",IF(E187&lt;='AG-Darlehen'!$F$3,"",E187*$G$12/12))</f>
        <v/>
      </c>
      <c r="H188" s="35" t="str">
        <f>IF(G188&gt;'AG-Darlehen'!$F$7,"","J")</f>
        <v/>
      </c>
    </row>
    <row r="189" spans="1:8" x14ac:dyDescent="0.2">
      <c r="A189" s="22" t="str">
        <f t="shared" si="11"/>
        <v/>
      </c>
      <c r="B189" s="9" t="str">
        <f t="shared" si="12"/>
        <v/>
      </c>
      <c r="C189" s="9" t="str">
        <f t="shared" si="13"/>
        <v/>
      </c>
      <c r="D189" s="9" t="str">
        <f t="shared" si="14"/>
        <v/>
      </c>
      <c r="E189" s="9" t="str">
        <f t="shared" si="15"/>
        <v/>
      </c>
      <c r="G189" s="32" t="str">
        <f>IF(A189="","",IF(E188&lt;='AG-Darlehen'!$F$3,"",E188*$G$12/12))</f>
        <v/>
      </c>
      <c r="H189" s="35" t="str">
        <f>IF(G189&gt;'AG-Darlehen'!$F$7,"","J")</f>
        <v/>
      </c>
    </row>
    <row r="190" spans="1:8" x14ac:dyDescent="0.2">
      <c r="A190" s="22" t="str">
        <f t="shared" si="11"/>
        <v/>
      </c>
      <c r="B190" s="9" t="str">
        <f t="shared" si="12"/>
        <v/>
      </c>
      <c r="C190" s="9" t="str">
        <f t="shared" si="13"/>
        <v/>
      </c>
      <c r="D190" s="9" t="str">
        <f t="shared" si="14"/>
        <v/>
      </c>
      <c r="E190" s="9" t="str">
        <f t="shared" si="15"/>
        <v/>
      </c>
      <c r="G190" s="32" t="str">
        <f>IF(A190="","",IF(E189&lt;='AG-Darlehen'!$F$3,"",E189*$G$12/12))</f>
        <v/>
      </c>
      <c r="H190" s="35" t="str">
        <f>IF(G190&gt;'AG-Darlehen'!$F$7,"","J")</f>
        <v/>
      </c>
    </row>
    <row r="191" spans="1:8" x14ac:dyDescent="0.2">
      <c r="A191" s="22" t="str">
        <f t="shared" si="11"/>
        <v/>
      </c>
      <c r="B191" s="9" t="str">
        <f t="shared" si="12"/>
        <v/>
      </c>
      <c r="C191" s="9" t="str">
        <f t="shared" si="13"/>
        <v/>
      </c>
      <c r="D191" s="9" t="str">
        <f t="shared" si="14"/>
        <v/>
      </c>
      <c r="E191" s="9" t="str">
        <f t="shared" si="15"/>
        <v/>
      </c>
      <c r="G191" s="32" t="str">
        <f>IF(A191="","",IF(E190&lt;='AG-Darlehen'!$F$3,"",E190*$G$12/12))</f>
        <v/>
      </c>
      <c r="H191" s="35" t="str">
        <f>IF(G191&gt;'AG-Darlehen'!$F$7,"","J")</f>
        <v/>
      </c>
    </row>
    <row r="192" spans="1:8" x14ac:dyDescent="0.2">
      <c r="A192" s="22" t="str">
        <f t="shared" si="11"/>
        <v/>
      </c>
      <c r="B192" s="9" t="str">
        <f t="shared" si="12"/>
        <v/>
      </c>
      <c r="C192" s="9" t="str">
        <f t="shared" si="13"/>
        <v/>
      </c>
      <c r="D192" s="9" t="str">
        <f t="shared" si="14"/>
        <v/>
      </c>
      <c r="E192" s="9" t="str">
        <f t="shared" si="15"/>
        <v/>
      </c>
      <c r="G192" s="32" t="str">
        <f>IF(A192="","",IF(E191&lt;='AG-Darlehen'!$F$3,"",E191*$G$12/12))</f>
        <v/>
      </c>
      <c r="H192" s="35" t="str">
        <f>IF(G192&gt;'AG-Darlehen'!$F$7,"","J")</f>
        <v/>
      </c>
    </row>
    <row r="193" spans="1:1" x14ac:dyDescent="0.2">
      <c r="A193" s="22"/>
    </row>
    <row r="194" spans="1:1" x14ac:dyDescent="0.2">
      <c r="A194" s="22"/>
    </row>
    <row r="195" spans="1:1" x14ac:dyDescent="0.2">
      <c r="A195" s="22"/>
    </row>
    <row r="196" spans="1:1" x14ac:dyDescent="0.2">
      <c r="A196" s="22"/>
    </row>
    <row r="197" spans="1:1" x14ac:dyDescent="0.2">
      <c r="A197" s="22"/>
    </row>
    <row r="198" spans="1:1" x14ac:dyDescent="0.2">
      <c r="A198" s="22"/>
    </row>
    <row r="199" spans="1:1" x14ac:dyDescent="0.2">
      <c r="A199" s="22"/>
    </row>
    <row r="200" spans="1:1" x14ac:dyDescent="0.2">
      <c r="A200" s="22"/>
    </row>
    <row r="201" spans="1:1" x14ac:dyDescent="0.2">
      <c r="A201" s="22"/>
    </row>
    <row r="202" spans="1:1" x14ac:dyDescent="0.2">
      <c r="A202" s="22"/>
    </row>
    <row r="203" spans="1:1" x14ac:dyDescent="0.2">
      <c r="A203" s="22"/>
    </row>
    <row r="204" spans="1:1" x14ac:dyDescent="0.2">
      <c r="A204" s="22"/>
    </row>
    <row r="205" spans="1:1" x14ac:dyDescent="0.2">
      <c r="A205" s="22"/>
    </row>
    <row r="206" spans="1:1" x14ac:dyDescent="0.2">
      <c r="A206" s="22"/>
    </row>
    <row r="207" spans="1:1" x14ac:dyDescent="0.2">
      <c r="A207" s="22"/>
    </row>
    <row r="208" spans="1:1" x14ac:dyDescent="0.2">
      <c r="A208" s="22"/>
    </row>
    <row r="209" spans="1:1" x14ac:dyDescent="0.2">
      <c r="A209" s="22"/>
    </row>
    <row r="210" spans="1:1" x14ac:dyDescent="0.2">
      <c r="A210" s="22"/>
    </row>
    <row r="211" spans="1:1" x14ac:dyDescent="0.2">
      <c r="A211" s="22"/>
    </row>
    <row r="212" spans="1:1" x14ac:dyDescent="0.2">
      <c r="A212" s="22"/>
    </row>
    <row r="213" spans="1:1" x14ac:dyDescent="0.2">
      <c r="A213" s="22"/>
    </row>
    <row r="214" spans="1:1" x14ac:dyDescent="0.2">
      <c r="A214" s="22"/>
    </row>
    <row r="215" spans="1:1" x14ac:dyDescent="0.2">
      <c r="A215" s="22"/>
    </row>
    <row r="216" spans="1:1" x14ac:dyDescent="0.2">
      <c r="A216" s="22"/>
    </row>
    <row r="217" spans="1:1" x14ac:dyDescent="0.2">
      <c r="A217" s="22"/>
    </row>
    <row r="218" spans="1:1" x14ac:dyDescent="0.2">
      <c r="A218" s="22"/>
    </row>
    <row r="219" spans="1:1" x14ac:dyDescent="0.2">
      <c r="A219" s="22"/>
    </row>
    <row r="220" spans="1:1" x14ac:dyDescent="0.2">
      <c r="A220" s="22"/>
    </row>
    <row r="221" spans="1:1" x14ac:dyDescent="0.2">
      <c r="A221" s="22"/>
    </row>
    <row r="222" spans="1:1" x14ac:dyDescent="0.2">
      <c r="A222" s="22"/>
    </row>
    <row r="223" spans="1:1" x14ac:dyDescent="0.2">
      <c r="A223" s="22"/>
    </row>
    <row r="224" spans="1:1" x14ac:dyDescent="0.2">
      <c r="A224" s="22"/>
    </row>
    <row r="225" spans="1:1" x14ac:dyDescent="0.2">
      <c r="A225" s="22"/>
    </row>
    <row r="226" spans="1:1" x14ac:dyDescent="0.2">
      <c r="A226" s="22"/>
    </row>
    <row r="227" spans="1:1" x14ac:dyDescent="0.2">
      <c r="A227" s="22"/>
    </row>
    <row r="228" spans="1:1" x14ac:dyDescent="0.2">
      <c r="A228" s="22"/>
    </row>
    <row r="229" spans="1:1" x14ac:dyDescent="0.2">
      <c r="A229" s="22"/>
    </row>
    <row r="230" spans="1:1" x14ac:dyDescent="0.2">
      <c r="A230" s="22"/>
    </row>
    <row r="231" spans="1:1" x14ac:dyDescent="0.2">
      <c r="A231" s="22"/>
    </row>
    <row r="232" spans="1:1" x14ac:dyDescent="0.2">
      <c r="A232" s="22"/>
    </row>
    <row r="233" spans="1:1" x14ac:dyDescent="0.2">
      <c r="A233" s="22"/>
    </row>
    <row r="234" spans="1:1" x14ac:dyDescent="0.2">
      <c r="A234" s="22"/>
    </row>
    <row r="235" spans="1:1" x14ac:dyDescent="0.2">
      <c r="A235" s="22"/>
    </row>
    <row r="236" spans="1:1" x14ac:dyDescent="0.2">
      <c r="A236" s="22"/>
    </row>
    <row r="237" spans="1:1" x14ac:dyDescent="0.2">
      <c r="A237" s="22"/>
    </row>
    <row r="238" spans="1:1" x14ac:dyDescent="0.2">
      <c r="A238" s="22"/>
    </row>
    <row r="239" spans="1:1" x14ac:dyDescent="0.2">
      <c r="A239" s="22"/>
    </row>
    <row r="240" spans="1:1" x14ac:dyDescent="0.2">
      <c r="A240" s="22"/>
    </row>
    <row r="241" spans="1:1" x14ac:dyDescent="0.2">
      <c r="A241" s="22"/>
    </row>
    <row r="242" spans="1:1" x14ac:dyDescent="0.2">
      <c r="A242" s="22"/>
    </row>
    <row r="243" spans="1:1" x14ac:dyDescent="0.2">
      <c r="A243" s="22"/>
    </row>
    <row r="244" spans="1:1" x14ac:dyDescent="0.2">
      <c r="A244" s="22"/>
    </row>
    <row r="245" spans="1:1" x14ac:dyDescent="0.2">
      <c r="A245" s="22"/>
    </row>
    <row r="246" spans="1:1" x14ac:dyDescent="0.2">
      <c r="A246" s="22"/>
    </row>
    <row r="247" spans="1:1" x14ac:dyDescent="0.2">
      <c r="A247" s="22"/>
    </row>
    <row r="248" spans="1:1" x14ac:dyDescent="0.2">
      <c r="A248" s="22"/>
    </row>
    <row r="249" spans="1:1" x14ac:dyDescent="0.2">
      <c r="A249" s="22"/>
    </row>
    <row r="250" spans="1:1" x14ac:dyDescent="0.2">
      <c r="A250" s="22"/>
    </row>
    <row r="251" spans="1:1" x14ac:dyDescent="0.2">
      <c r="A251" s="22"/>
    </row>
    <row r="252" spans="1:1" x14ac:dyDescent="0.2">
      <c r="A252" s="22"/>
    </row>
    <row r="253" spans="1:1" x14ac:dyDescent="0.2">
      <c r="A253" s="22"/>
    </row>
    <row r="254" spans="1:1" x14ac:dyDescent="0.2">
      <c r="A254" s="22"/>
    </row>
    <row r="255" spans="1:1" x14ac:dyDescent="0.2">
      <c r="A255" s="22"/>
    </row>
    <row r="256" spans="1:1" x14ac:dyDescent="0.2">
      <c r="A256" s="22"/>
    </row>
    <row r="257" spans="1:1" x14ac:dyDescent="0.2">
      <c r="A257" s="22"/>
    </row>
    <row r="258" spans="1:1" x14ac:dyDescent="0.2">
      <c r="A258" s="22"/>
    </row>
    <row r="259" spans="1:1" x14ac:dyDescent="0.2">
      <c r="A259" s="22"/>
    </row>
    <row r="260" spans="1:1" x14ac:dyDescent="0.2">
      <c r="A260" s="22"/>
    </row>
    <row r="261" spans="1:1" x14ac:dyDescent="0.2">
      <c r="A261" s="22"/>
    </row>
    <row r="262" spans="1:1" x14ac:dyDescent="0.2">
      <c r="A262" s="22"/>
    </row>
    <row r="263" spans="1:1" x14ac:dyDescent="0.2">
      <c r="A263" s="22"/>
    </row>
    <row r="264" spans="1:1" x14ac:dyDescent="0.2">
      <c r="A264" s="22"/>
    </row>
    <row r="265" spans="1:1" x14ac:dyDescent="0.2">
      <c r="A265" s="22"/>
    </row>
    <row r="266" spans="1:1" x14ac:dyDescent="0.2">
      <c r="A266" s="22"/>
    </row>
    <row r="267" spans="1:1" x14ac:dyDescent="0.2">
      <c r="A267" s="22"/>
    </row>
    <row r="268" spans="1:1" x14ac:dyDescent="0.2">
      <c r="A268" s="22"/>
    </row>
  </sheetData>
  <sheetProtection password="DD74" sheet="1" objects="1" scenarios="1" selectLockedCells="1"/>
  <mergeCells count="1">
    <mergeCell ref="J3:L10"/>
  </mergeCells>
  <phoneticPr fontId="2" type="noConversion"/>
  <conditionalFormatting sqref="B13:B192">
    <cfRule type="expression" dxfId="5" priority="1" stopIfTrue="1">
      <formula>A13&lt;&gt;""</formula>
    </cfRule>
  </conditionalFormatting>
  <conditionalFormatting sqref="F18:F132 A14:A268 C13:D192">
    <cfRule type="expression" dxfId="4" priority="2" stopIfTrue="1">
      <formula>A13&lt;&gt;""</formula>
    </cfRule>
  </conditionalFormatting>
  <conditionalFormatting sqref="G13:G192">
    <cfRule type="expression" dxfId="3" priority="3" stopIfTrue="1">
      <formula>G13&lt;&gt;""</formula>
    </cfRule>
  </conditionalFormatting>
  <conditionalFormatting sqref="H13:H192">
    <cfRule type="cellIs" dxfId="2" priority="4" stopIfTrue="1" operator="equal">
      <formula>"J"</formula>
    </cfRule>
  </conditionalFormatting>
  <conditionalFormatting sqref="E12:E192">
    <cfRule type="cellIs" dxfId="1" priority="5" stopIfTrue="1" operator="lessThanOrEqual">
      <formula>Freigrenze2600</formula>
    </cfRule>
    <cfRule type="expression" dxfId="0" priority="6" stopIfTrue="1">
      <formula>E12&lt;&gt;""</formula>
    </cfRule>
  </conditionalFormatting>
  <dataValidations count="1">
    <dataValidation type="decimal" operator="greaterThan" allowBlank="1" showInputMessage="1" showErrorMessage="1" sqref="C3">
      <formula1>0</formula1>
    </dataValidation>
  </dataValidations>
  <pageMargins left="0.78740157480314965" right="0.47244094488188981" top="0.39370078740157483" bottom="0" header="0.51181102362204722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AG-Darlehen</vt:lpstr>
      <vt:lpstr>Zahlungsplan</vt:lpstr>
      <vt:lpstr>Zahlungsplan!Druckbereich</vt:lpstr>
      <vt:lpstr>Freigrenze2600</vt:lpstr>
      <vt:lpstr>Zahlungsplan</vt:lpstr>
    </vt:vector>
  </TitlesOfParts>
  <Company>Institut Kloft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André Liebig</cp:lastModifiedBy>
  <cp:lastPrinted>2010-02-06T08:51:53Z</cp:lastPrinted>
  <dcterms:created xsi:type="dcterms:W3CDTF">2010-01-27T13:51:02Z</dcterms:created>
  <dcterms:modified xsi:type="dcterms:W3CDTF">2025-05-28T12:21:57Z</dcterms:modified>
</cp:coreProperties>
</file>