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1595" windowHeight="8445"/>
  </bookViews>
  <sheets>
    <sheet name="Berechnung" sheetId="2" r:id="rId1"/>
  </sheets>
  <definedNames>
    <definedName name="_R378560" localSheetId="0">Berechnung!$C$38</definedName>
    <definedName name="_xlnm.Print_Titles" localSheetId="0">Berechnung!$38:$39</definedName>
  </definedNames>
  <calcPr calcId="144525"/>
</workbook>
</file>

<file path=xl/calcChain.xml><?xml version="1.0" encoding="utf-8"?>
<calcChain xmlns="http://schemas.openxmlformats.org/spreadsheetml/2006/main">
  <c r="E32" i="2" l="1"/>
  <c r="I29" i="2" l="1"/>
  <c r="I28" i="2"/>
  <c r="H31" i="2"/>
  <c r="I31" i="2" l="1"/>
  <c r="E17" i="2"/>
  <c r="E18" i="2"/>
  <c r="E19" i="2"/>
  <c r="E20" i="2"/>
  <c r="E21" i="2"/>
  <c r="E22" i="2"/>
  <c r="E8" i="2"/>
  <c r="E9" i="2"/>
  <c r="E10" i="2"/>
  <c r="E11" i="2"/>
  <c r="E12" i="2"/>
  <c r="E13" i="2"/>
  <c r="D14" i="2"/>
  <c r="I33" i="2" l="1"/>
  <c r="I35" i="2" s="1"/>
  <c r="E14" i="2"/>
  <c r="C26" i="2" s="1"/>
  <c r="C29" i="2" s="1"/>
  <c r="D25" i="2"/>
  <c r="D28" i="2" s="1"/>
  <c r="E24" i="2" l="1"/>
  <c r="D26" i="2"/>
  <c r="D29" i="2" s="1"/>
  <c r="E29" i="2" s="1"/>
  <c r="E33" i="2" l="1"/>
  <c r="E35" i="2" s="1"/>
  <c r="E26" i="2"/>
</calcChain>
</file>

<file path=xl/sharedStrings.xml><?xml version="1.0" encoding="utf-8"?>
<sst xmlns="http://schemas.openxmlformats.org/spreadsheetml/2006/main" count="46" uniqueCount="43">
  <si>
    <t>Pfändungsfreie Beträge nach § 850c Zivilprozessordnung (ZPO)</t>
  </si>
  <si>
    <t>www.lohn-info.de/lohnpfaendung.html</t>
  </si>
  <si>
    <t>Nur die grünen Zellen sind änderbar</t>
  </si>
  <si>
    <t>Monatliches Nettoeinkommen:</t>
  </si>
  <si>
    <t>Schuldner selbst</t>
  </si>
  <si>
    <t>1. unterhaltsberechtigte Person</t>
  </si>
  <si>
    <t>2. unterhaltsberechtigte Person</t>
  </si>
  <si>
    <t>3. unterhaltsberechtigte Person</t>
  </si>
  <si>
    <t>4. unterhaltsberechtigte Person</t>
  </si>
  <si>
    <t>5. unterhaltsberechtigte Person</t>
  </si>
  <si>
    <t>§ 850c ZPO</t>
  </si>
  <si>
    <t>Ihre Situation</t>
  </si>
  <si>
    <t>Unpfändbares Arbeitseinkommen für</t>
  </si>
  <si>
    <t>Gesamt unpfändbar</t>
  </si>
  <si>
    <t>Der übersteigende Betrag ist unpfändbar</t>
  </si>
  <si>
    <t>Schuldner ohne unterhaltsberechtigte Person zu</t>
  </si>
  <si>
    <t>Schuldner mit einer unterhaltsberechtigten Person zu</t>
  </si>
  <si>
    <t>Schuldner mit zwei unterhaltsberechtigten Personen zu</t>
  </si>
  <si>
    <t>Schuldner mit drei unterhaltsberechtigten Personen zu</t>
  </si>
  <si>
    <t>Schuldner mit vier unterhaltsberechtigten Personen zu</t>
  </si>
  <si>
    <t>Schuldner mit fünf unterhaltsberechtigten Personen zu</t>
  </si>
  <si>
    <t>Arbeitseinkommen über unpfändbaren Betrag:</t>
  </si>
  <si>
    <t>Voll pfändbar ist der Betrag über:</t>
  </si>
  <si>
    <t>unpfändbar zu:</t>
  </si>
  <si>
    <t>pfändbar zu:</t>
  </si>
  <si>
    <t>Insgesamt pfändbar sind damit:</t>
  </si>
  <si>
    <t>Ihnen verbleiben nach Abzug der pfändbaren Beträge:</t>
  </si>
  <si>
    <t>Unterhaltspflichtige Personen (nur Eingaben von 0 bis 5 möglich):</t>
  </si>
  <si>
    <t>Nettolohn monatlich</t>
  </si>
  <si>
    <t>Pfändbarer Betrag bei Unterhaltspflicht für 0, 1, 2, 3, 4 bzw. 5 und mehr Personen</t>
  </si>
  <si>
    <t>Pfändbar entsprechend Tabelle:</t>
  </si>
  <si>
    <t>Eingangswert der Tabelle:</t>
  </si>
  <si>
    <t>Pfändbarer Betrag:</t>
  </si>
  <si>
    <t>Zeile und Spalte sind in Tabelle hervorgehoben!</t>
  </si>
  <si>
    <t xml:space="preserve"> +</t>
  </si>
  <si>
    <t>Betrag über:</t>
  </si>
  <si>
    <t xml:space="preserve"> =</t>
  </si>
  <si>
    <t xml:space="preserve"> für mehr Personen gilt der Wert für 5</t>
  </si>
  <si>
    <t>Ihnen verbleiben nach Abzug</t>
  </si>
  <si>
    <t>der pfändbaren Beträge:</t>
  </si>
  <si>
    <r>
      <t xml:space="preserve">Bei der Berechnung des pfändbaren Teils des Arbeitseinkommens wird nach 
§ 850c Abs. 3 ZPO eine Tabelle die diesem Gesetz als Anlage beigefügt ist verwendet. Bei monatlicher Auszahlung ist das Arbeitseinkommen auf einen durch 10 Euro teilbaren Betrag nach unten abzurunden. Damit ergeben sich leichte Unterschiede zur exakten Berechnung.
</t>
    </r>
    <r>
      <rPr>
        <b/>
        <sz val="10"/>
        <rFont val="Arial"/>
        <family val="2"/>
      </rPr>
      <t>Im Pfändungsbeschluss genügt die Bezugnahme auf die Tabelle.</t>
    </r>
  </si>
  <si>
    <t>Der Mehrbetrag ab 3154,15 Euro ist voll pfändbar.</t>
  </si>
  <si>
    <t>Gültig vom 01.07.2011 bis 30.06.2013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</si>
</sst>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0&quot; und mehr&quot;"/>
    <numFmt numFmtId="166" formatCode="#,##0.00&quot; bis&quot;"/>
  </numFmts>
  <fonts count="12" x14ac:knownFonts="1">
    <font>
      <sz val="10"/>
      <name val="Arial"/>
    </font>
    <font>
      <sz val="10"/>
      <name val="Arial"/>
      <family val="2"/>
    </font>
    <font>
      <sz val="8"/>
      <name val="Arial"/>
      <family val="2"/>
    </font>
    <font>
      <b/>
      <sz val="10"/>
      <name val="Arial"/>
      <family val="2"/>
    </font>
    <font>
      <b/>
      <sz val="14"/>
      <name val="Arial"/>
      <family val="2"/>
    </font>
    <font>
      <u/>
      <sz val="10"/>
      <color indexed="12"/>
      <name val="Arial"/>
      <family val="2"/>
    </font>
    <font>
      <b/>
      <sz val="10"/>
      <color indexed="17"/>
      <name val="Arial"/>
      <family val="2"/>
    </font>
    <font>
      <b/>
      <sz val="10"/>
      <color indexed="10"/>
      <name val="Arial"/>
      <family val="2"/>
    </font>
    <font>
      <sz val="10"/>
      <name val="Arial"/>
      <family val="2"/>
    </font>
    <font>
      <b/>
      <sz val="10"/>
      <color indexed="8"/>
      <name val="Arial"/>
      <family val="2"/>
    </font>
    <font>
      <sz val="10"/>
      <color indexed="8"/>
      <name val="Arial"/>
      <family val="2"/>
    </font>
    <font>
      <b/>
      <sz val="18"/>
      <color indexed="10"/>
      <name val="Arial"/>
      <family val="2"/>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alignment vertical="top"/>
      <protection locked="0"/>
    </xf>
    <xf numFmtId="9" fontId="1" fillId="0" borderId="0" applyFont="0" applyFill="0" applyBorder="0" applyAlignment="0" applyProtection="0"/>
  </cellStyleXfs>
  <cellXfs count="64">
    <xf numFmtId="0" fontId="0" fillId="0" borderId="0" xfId="0"/>
    <xf numFmtId="0" fontId="4" fillId="0" borderId="0" xfId="0" applyFont="1"/>
    <xf numFmtId="0" fontId="6" fillId="0" borderId="0" xfId="0" applyFont="1"/>
    <xf numFmtId="0" fontId="3" fillId="0" borderId="0" xfId="0" applyFont="1"/>
    <xf numFmtId="0" fontId="5" fillId="0" borderId="0" xfId="2" applyAlignment="1" applyProtection="1">
      <protection locked="0"/>
    </xf>
    <xf numFmtId="164" fontId="0" fillId="2" borderId="1" xfId="0" applyNumberFormat="1" applyFill="1" applyBorder="1" applyProtection="1">
      <protection locked="0"/>
    </xf>
    <xf numFmtId="0" fontId="3" fillId="0" borderId="1" xfId="0" applyFont="1" applyBorder="1" applyAlignment="1">
      <alignment horizontal="right"/>
    </xf>
    <xf numFmtId="0" fontId="7" fillId="0" borderId="1" xfId="0" applyFont="1" applyBorder="1" applyAlignment="1"/>
    <xf numFmtId="164" fontId="0" fillId="0" borderId="1" xfId="0" applyNumberFormat="1" applyBorder="1"/>
    <xf numFmtId="164" fontId="7" fillId="0" borderId="1" xfId="0" applyNumberFormat="1" applyFont="1" applyBorder="1"/>
    <xf numFmtId="9" fontId="0" fillId="0" borderId="1" xfId="3" applyFont="1" applyBorder="1"/>
    <xf numFmtId="9" fontId="7" fillId="0" borderId="1" xfId="3" applyFont="1" applyBorder="1"/>
    <xf numFmtId="164" fontId="7" fillId="0" borderId="2" xfId="0" applyNumberFormat="1" applyFont="1" applyBorder="1"/>
    <xf numFmtId="0" fontId="0" fillId="0" borderId="2" xfId="0" applyBorder="1"/>
    <xf numFmtId="10" fontId="0" fillId="0" borderId="1" xfId="0" applyNumberFormat="1" applyBorder="1"/>
    <xf numFmtId="0" fontId="3" fillId="0" borderId="2" xfId="0" applyFont="1" applyBorder="1" applyAlignment="1">
      <alignment horizontal="right"/>
    </xf>
    <xf numFmtId="0" fontId="8" fillId="0" borderId="0" xfId="0" applyFont="1"/>
    <xf numFmtId="0" fontId="9" fillId="3" borderId="1" xfId="0" applyFont="1" applyFill="1" applyBorder="1" applyAlignment="1">
      <alignment horizontal="center" vertical="top" wrapText="1"/>
    </xf>
    <xf numFmtId="4" fontId="10" fillId="0" borderId="1" xfId="0" applyNumberFormat="1" applyFont="1" applyBorder="1" applyAlignment="1">
      <alignment horizontal="right" vertical="top" wrapText="1"/>
    </xf>
    <xf numFmtId="4" fontId="8" fillId="0" borderId="1" xfId="0" applyNumberFormat="1" applyFont="1" applyBorder="1"/>
    <xf numFmtId="0" fontId="7" fillId="0" borderId="0" xfId="0" applyFont="1"/>
    <xf numFmtId="0" fontId="8" fillId="0" borderId="0" xfId="0" applyFont="1" applyAlignment="1">
      <alignment vertical="top" wrapText="1"/>
    </xf>
    <xf numFmtId="0" fontId="8" fillId="0" borderId="0" xfId="0" applyFont="1" applyBorder="1" applyAlignment="1">
      <alignment vertical="top" wrapText="1"/>
    </xf>
    <xf numFmtId="0" fontId="0" fillId="2" borderId="1" xfId="0" applyFill="1" applyBorder="1" applyAlignment="1" applyProtection="1">
      <alignment horizontal="center"/>
      <protection locked="0"/>
    </xf>
    <xf numFmtId="0" fontId="8" fillId="0" borderId="0" xfId="0" applyFont="1" applyAlignment="1">
      <alignment horizontal="right"/>
    </xf>
    <xf numFmtId="0" fontId="8" fillId="0" borderId="0" xfId="0" applyFont="1" applyAlignment="1">
      <alignment horizontal="right" vertical="top" wrapText="1"/>
    </xf>
    <xf numFmtId="165" fontId="9" fillId="3" borderId="1" xfId="0" applyNumberFormat="1" applyFont="1" applyFill="1" applyBorder="1" applyAlignment="1">
      <alignment horizontal="center" vertical="top" wrapText="1"/>
    </xf>
    <xf numFmtId="164" fontId="7" fillId="4" borderId="1" xfId="0" applyNumberFormat="1" applyFont="1" applyFill="1" applyBorder="1"/>
    <xf numFmtId="164" fontId="0" fillId="0" borderId="2" xfId="0" applyNumberFormat="1" applyBorder="1"/>
    <xf numFmtId="0" fontId="3" fillId="0" borderId="0" xfId="0" applyFont="1" applyBorder="1" applyAlignment="1">
      <alignment horizontal="right"/>
    </xf>
    <xf numFmtId="0" fontId="8" fillId="0" borderId="4" xfId="0" applyFont="1" applyBorder="1"/>
    <xf numFmtId="0" fontId="8" fillId="0" borderId="5" xfId="0" applyFont="1" applyBorder="1"/>
    <xf numFmtId="0" fontId="0" fillId="0" borderId="2" xfId="0" applyBorder="1" applyAlignment="1">
      <alignment horizontal="right"/>
    </xf>
    <xf numFmtId="9" fontId="0" fillId="0" borderId="6" xfId="0" applyNumberFormat="1" applyBorder="1"/>
    <xf numFmtId="164" fontId="0" fillId="0" borderId="5" xfId="0" applyNumberFormat="1" applyBorder="1"/>
    <xf numFmtId="164" fontId="0" fillId="0" borderId="7" xfId="0" applyNumberFormat="1" applyBorder="1"/>
    <xf numFmtId="0" fontId="0" fillId="0" borderId="5" xfId="0" applyBorder="1"/>
    <xf numFmtId="166" fontId="8" fillId="0" borderId="1" xfId="0" applyNumberFormat="1" applyFont="1" applyBorder="1"/>
    <xf numFmtId="0" fontId="3" fillId="0" borderId="0" xfId="0" applyFont="1" applyAlignment="1">
      <alignment horizontal="right"/>
    </xf>
    <xf numFmtId="0" fontId="3" fillId="0" borderId="0" xfId="0" applyFont="1" applyBorder="1" applyAlignment="1">
      <alignment horizontal="right" vertical="top"/>
    </xf>
    <xf numFmtId="0" fontId="7" fillId="0" borderId="0" xfId="0" applyFont="1" applyAlignment="1">
      <alignment horizontal="right"/>
    </xf>
    <xf numFmtId="0" fontId="3" fillId="0" borderId="0" xfId="0" applyFont="1" applyAlignment="1">
      <alignment horizontal="center"/>
    </xf>
    <xf numFmtId="0" fontId="8" fillId="0" borderId="0" xfId="0" applyFont="1" applyBorder="1" applyAlignment="1">
      <alignment wrapText="1"/>
    </xf>
    <xf numFmtId="4" fontId="8" fillId="0" borderId="3" xfId="0" applyNumberFormat="1" applyFont="1" applyBorder="1"/>
    <xf numFmtId="166" fontId="8" fillId="0" borderId="14" xfId="0" applyNumberFormat="1" applyFont="1" applyBorder="1"/>
    <xf numFmtId="4" fontId="8" fillId="0" borderId="14" xfId="0" applyNumberFormat="1" applyFont="1" applyBorder="1"/>
    <xf numFmtId="0" fontId="11" fillId="0" borderId="0" xfId="0" applyFont="1"/>
    <xf numFmtId="0" fontId="9" fillId="0" borderId="4" xfId="0" applyFont="1" applyBorder="1" applyAlignment="1">
      <alignment horizontal="center"/>
    </xf>
    <xf numFmtId="0" fontId="9" fillId="0" borderId="5" xfId="0" applyFont="1" applyBorder="1" applyAlignment="1">
      <alignment horizontal="center"/>
    </xf>
    <xf numFmtId="0" fontId="9" fillId="0" borderId="2" xfId="0" applyFont="1" applyBorder="1" applyAlignment="1">
      <alignment horizontal="center"/>
    </xf>
    <xf numFmtId="0" fontId="8" fillId="5" borderId="9" xfId="0" applyFont="1" applyFill="1" applyBorder="1" applyAlignment="1">
      <alignment horizontal="center" wrapText="1"/>
    </xf>
    <xf numFmtId="0" fontId="8" fillId="5" borderId="10" xfId="0" applyFont="1" applyFill="1" applyBorder="1" applyAlignment="1">
      <alignment horizontal="center" wrapText="1"/>
    </xf>
    <xf numFmtId="0" fontId="8" fillId="5" borderId="7" xfId="0" applyFont="1" applyFill="1" applyBorder="1" applyAlignment="1">
      <alignment horizontal="center" wrapText="1"/>
    </xf>
    <xf numFmtId="0" fontId="8" fillId="5" borderId="11" xfId="0" applyFont="1" applyFill="1" applyBorder="1" applyAlignment="1">
      <alignment horizontal="center" wrapText="1"/>
    </xf>
    <xf numFmtId="0" fontId="8" fillId="5" borderId="0" xfId="0" applyFont="1" applyFill="1" applyBorder="1" applyAlignment="1">
      <alignment horizontal="center" wrapText="1"/>
    </xf>
    <xf numFmtId="0" fontId="8" fillId="5" borderId="8" xfId="0" applyFont="1" applyFill="1" applyBorder="1" applyAlignment="1">
      <alignment horizontal="center" wrapText="1"/>
    </xf>
    <xf numFmtId="0" fontId="8" fillId="5" borderId="12" xfId="0" applyFont="1" applyFill="1" applyBorder="1" applyAlignment="1">
      <alignment horizontal="center" wrapText="1"/>
    </xf>
    <xf numFmtId="0" fontId="8" fillId="5" borderId="13" xfId="0" applyFont="1" applyFill="1" applyBorder="1" applyAlignment="1">
      <alignment horizontal="center" wrapText="1"/>
    </xf>
    <xf numFmtId="0" fontId="8" fillId="5" borderId="6" xfId="0" applyFont="1" applyFill="1" applyBorder="1" applyAlignment="1">
      <alignment horizontal="center" wrapText="1"/>
    </xf>
    <xf numFmtId="0" fontId="8" fillId="3" borderId="1" xfId="0" applyFont="1" applyFill="1" applyBorder="1" applyAlignment="1">
      <alignment horizontal="center"/>
    </xf>
    <xf numFmtId="0" fontId="9" fillId="3" borderId="9" xfId="0" applyFont="1" applyFill="1" applyBorder="1" applyAlignment="1">
      <alignment horizontal="center" wrapText="1"/>
    </xf>
    <xf numFmtId="0" fontId="9" fillId="3" borderId="7" xfId="0" applyFont="1" applyFill="1" applyBorder="1" applyAlignment="1">
      <alignment horizontal="center" wrapText="1"/>
    </xf>
    <xf numFmtId="0" fontId="9" fillId="3" borderId="12" xfId="0" applyFont="1" applyFill="1" applyBorder="1" applyAlignment="1">
      <alignment horizontal="center" wrapText="1"/>
    </xf>
    <xf numFmtId="0" fontId="9" fillId="3" borderId="6" xfId="0" applyFont="1" applyFill="1" applyBorder="1" applyAlignment="1">
      <alignment horizontal="center" wrapText="1"/>
    </xf>
  </cellXfs>
  <cellStyles count="4">
    <cellStyle name="Euro" xfId="1"/>
    <cellStyle name="Hyperlink" xfId="2" builtinId="8"/>
    <cellStyle name="Prozent" xfId="3" builtinId="5"/>
    <cellStyle name="Standard" xfId="0" builtinId="0"/>
  </cellStyles>
  <dxfs count="4">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ohn-info.de/lohnpfaendun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4"/>
  <sheetViews>
    <sheetView tabSelected="1" workbookViewId="0">
      <selection activeCell="E4" sqref="E4"/>
    </sheetView>
  </sheetViews>
  <sheetFormatPr baseColWidth="10" defaultRowHeight="12.75" x14ac:dyDescent="0.2"/>
  <cols>
    <col min="1" max="3" width="15.85546875" style="16" customWidth="1"/>
    <col min="4" max="4" width="15" style="16" customWidth="1"/>
    <col min="5" max="5" width="13.28515625" style="16" customWidth="1"/>
    <col min="6" max="7" width="9.85546875" style="16" customWidth="1"/>
    <col min="8" max="8" width="12.140625" style="16" bestFit="1" customWidth="1"/>
    <col min="9" max="9" width="11.28515625" style="16" bestFit="1" customWidth="1"/>
    <col min="10" max="11" width="4.42578125" style="16" customWidth="1"/>
    <col min="12" max="14" width="8.140625" style="16" bestFit="1" customWidth="1"/>
    <col min="15" max="16384" width="11.42578125" style="16"/>
  </cols>
  <sheetData>
    <row r="1" spans="1:16" ht="18" x14ac:dyDescent="0.25">
      <c r="A1" s="1" t="s">
        <v>0</v>
      </c>
      <c r="B1" s="1"/>
      <c r="C1"/>
      <c r="D1"/>
    </row>
    <row r="2" spans="1:16" x14ac:dyDescent="0.2">
      <c r="A2" s="4" t="s">
        <v>1</v>
      </c>
      <c r="B2" s="4"/>
      <c r="D2" s="2" t="s">
        <v>2</v>
      </c>
    </row>
    <row r="3" spans="1:16" ht="23.25" x14ac:dyDescent="0.35">
      <c r="A3" s="46" t="s">
        <v>42</v>
      </c>
      <c r="B3" s="3"/>
      <c r="C3"/>
      <c r="D3"/>
    </row>
    <row r="4" spans="1:16" x14ac:dyDescent="0.2">
      <c r="A4" s="3" t="s">
        <v>3</v>
      </c>
      <c r="B4" s="3"/>
      <c r="C4"/>
      <c r="E4" s="5"/>
    </row>
    <row r="5" spans="1:16" x14ac:dyDescent="0.2">
      <c r="A5" s="3" t="s">
        <v>27</v>
      </c>
      <c r="B5" s="3"/>
      <c r="C5"/>
      <c r="E5" s="23"/>
      <c r="F5" s="3" t="s">
        <v>37</v>
      </c>
    </row>
    <row r="6" spans="1:16" ht="5.25" customHeight="1" x14ac:dyDescent="0.2">
      <c r="C6"/>
      <c r="D6"/>
      <c r="E6"/>
    </row>
    <row r="7" spans="1:16" x14ac:dyDescent="0.2">
      <c r="A7" s="30"/>
      <c r="B7" s="31"/>
      <c r="C7" s="15" t="s">
        <v>12</v>
      </c>
      <c r="D7" s="15" t="s">
        <v>10</v>
      </c>
      <c r="E7" s="7" t="s">
        <v>11</v>
      </c>
    </row>
    <row r="8" spans="1:16" x14ac:dyDescent="0.2">
      <c r="A8" s="30"/>
      <c r="B8" s="31"/>
      <c r="C8" s="32" t="s">
        <v>4</v>
      </c>
      <c r="D8" s="28">
        <v>1028.8900000000001</v>
      </c>
      <c r="E8" s="9" t="str">
        <f>IF(E4="","",D8)</f>
        <v/>
      </c>
    </row>
    <row r="9" spans="1:16" x14ac:dyDescent="0.2">
      <c r="A9" s="30"/>
      <c r="B9" s="31"/>
      <c r="C9" s="32" t="s">
        <v>5</v>
      </c>
      <c r="D9" s="28">
        <v>387.22</v>
      </c>
      <c r="E9" s="9" t="str">
        <f>IF($E$5&gt;=1,D9,"")</f>
        <v/>
      </c>
    </row>
    <row r="10" spans="1:16" x14ac:dyDescent="0.2">
      <c r="A10" s="30"/>
      <c r="B10" s="31"/>
      <c r="C10" s="32" t="s">
        <v>6</v>
      </c>
      <c r="D10" s="28">
        <v>215.73</v>
      </c>
      <c r="E10" s="9" t="str">
        <f>IF($E$5&gt;=2,D10,"")</f>
        <v/>
      </c>
    </row>
    <row r="11" spans="1:16" ht="12.75" customHeight="1" x14ac:dyDescent="0.2">
      <c r="A11" s="30"/>
      <c r="B11" s="31"/>
      <c r="C11" s="32" t="s">
        <v>7</v>
      </c>
      <c r="D11" s="28">
        <v>215.73</v>
      </c>
      <c r="E11" s="9" t="str">
        <f>IF($E$5&gt;=3,D11,"")</f>
        <v/>
      </c>
      <c r="G11" s="50" t="s">
        <v>40</v>
      </c>
      <c r="H11" s="51"/>
      <c r="I11" s="52"/>
    </row>
    <row r="12" spans="1:16" x14ac:dyDescent="0.2">
      <c r="A12" s="30"/>
      <c r="B12" s="31"/>
      <c r="C12" s="32" t="s">
        <v>8</v>
      </c>
      <c r="D12" s="28">
        <v>215.73</v>
      </c>
      <c r="E12" s="9" t="str">
        <f>IF($E$5&gt;=4,D12,"")</f>
        <v/>
      </c>
      <c r="G12" s="53"/>
      <c r="H12" s="54"/>
      <c r="I12" s="55"/>
    </row>
    <row r="13" spans="1:16" x14ac:dyDescent="0.2">
      <c r="A13" s="30"/>
      <c r="B13" s="31"/>
      <c r="C13" s="32" t="s">
        <v>9</v>
      </c>
      <c r="D13" s="28">
        <v>215.73</v>
      </c>
      <c r="E13" s="9" t="str">
        <f>IF($E$5=5,D13,"")</f>
        <v/>
      </c>
      <c r="G13" s="53"/>
      <c r="H13" s="54"/>
      <c r="I13" s="55"/>
    </row>
    <row r="14" spans="1:16" x14ac:dyDescent="0.2">
      <c r="A14" s="30"/>
      <c r="B14" s="31"/>
      <c r="C14" s="15" t="s">
        <v>13</v>
      </c>
      <c r="D14" s="28">
        <f>SUM(D8:D13)</f>
        <v>2279.0300000000002</v>
      </c>
      <c r="E14" s="9">
        <f>SUM(E8:E13)</f>
        <v>0</v>
      </c>
      <c r="G14" s="53"/>
      <c r="H14" s="54"/>
      <c r="I14" s="55"/>
    </row>
    <row r="15" spans="1:16" x14ac:dyDescent="0.2">
      <c r="C15"/>
      <c r="D15"/>
      <c r="E15" s="3"/>
      <c r="G15" s="53"/>
      <c r="H15" s="54"/>
      <c r="I15" s="55"/>
    </row>
    <row r="16" spans="1:16" ht="12.75" customHeight="1" x14ac:dyDescent="0.2">
      <c r="A16" s="30"/>
      <c r="B16" s="31"/>
      <c r="C16" s="15" t="s">
        <v>14</v>
      </c>
      <c r="D16" s="6" t="s">
        <v>10</v>
      </c>
      <c r="E16" s="7" t="s">
        <v>11</v>
      </c>
      <c r="G16" s="53"/>
      <c r="H16" s="54"/>
      <c r="I16" s="55"/>
      <c r="P16" s="21"/>
    </row>
    <row r="17" spans="1:16" x14ac:dyDescent="0.2">
      <c r="A17" s="30"/>
      <c r="B17" s="31"/>
      <c r="C17" s="32" t="s">
        <v>15</v>
      </c>
      <c r="D17" s="10">
        <v>0.3</v>
      </c>
      <c r="E17" s="11">
        <f>IF(OR(E5=0,E5=""),D17,"")</f>
        <v>0.3</v>
      </c>
      <c r="G17" s="53"/>
      <c r="H17" s="54"/>
      <c r="I17" s="55"/>
      <c r="J17" s="21"/>
      <c r="K17" s="21"/>
      <c r="L17" s="21"/>
      <c r="M17" s="21"/>
      <c r="N17" s="21"/>
      <c r="O17" s="21"/>
      <c r="P17" s="21"/>
    </row>
    <row r="18" spans="1:16" x14ac:dyDescent="0.2">
      <c r="A18" s="30"/>
      <c r="B18" s="31"/>
      <c r="C18" s="32" t="s">
        <v>16</v>
      </c>
      <c r="D18" s="10">
        <v>0.5</v>
      </c>
      <c r="E18" s="11" t="str">
        <f>IF($E$5=1,D18,"")</f>
        <v/>
      </c>
      <c r="G18" s="53"/>
      <c r="H18" s="54"/>
      <c r="I18" s="55"/>
      <c r="J18" s="21"/>
      <c r="K18" s="21"/>
      <c r="L18" s="21"/>
      <c r="M18" s="21"/>
      <c r="N18" s="21"/>
      <c r="O18" s="21"/>
      <c r="P18" s="21"/>
    </row>
    <row r="19" spans="1:16" x14ac:dyDescent="0.2">
      <c r="A19" s="30"/>
      <c r="B19" s="31"/>
      <c r="C19" s="32" t="s">
        <v>17</v>
      </c>
      <c r="D19" s="10">
        <v>0.6</v>
      </c>
      <c r="E19" s="11" t="str">
        <f>IF($E$5=2,D19,"")</f>
        <v/>
      </c>
      <c r="G19" s="53"/>
      <c r="H19" s="54"/>
      <c r="I19" s="55"/>
      <c r="J19" s="21"/>
      <c r="K19" s="21"/>
      <c r="L19" s="21"/>
      <c r="M19" s="21"/>
      <c r="N19" s="21"/>
      <c r="O19" s="21"/>
      <c r="P19" s="21"/>
    </row>
    <row r="20" spans="1:16" ht="12.75" customHeight="1" x14ac:dyDescent="0.2">
      <c r="A20" s="30"/>
      <c r="B20" s="31"/>
      <c r="C20" s="32" t="s">
        <v>18</v>
      </c>
      <c r="D20" s="10">
        <v>0.7</v>
      </c>
      <c r="E20" s="11" t="str">
        <f>IF($E$5=3,D20,"")</f>
        <v/>
      </c>
      <c r="G20" s="53"/>
      <c r="H20" s="54"/>
      <c r="I20" s="55"/>
      <c r="J20" s="21"/>
      <c r="K20" s="21"/>
      <c r="L20" s="21"/>
      <c r="M20" s="21"/>
      <c r="N20" s="21"/>
      <c r="O20" s="21"/>
      <c r="P20" s="21"/>
    </row>
    <row r="21" spans="1:16" x14ac:dyDescent="0.2">
      <c r="A21" s="30"/>
      <c r="B21" s="31"/>
      <c r="C21" s="32" t="s">
        <v>19</v>
      </c>
      <c r="D21" s="10">
        <v>0.8</v>
      </c>
      <c r="E21" s="11" t="str">
        <f>IF($E$5=4,D21,"")</f>
        <v/>
      </c>
      <c r="G21" s="53"/>
      <c r="H21" s="54"/>
      <c r="I21" s="55"/>
      <c r="J21" s="21"/>
      <c r="K21" s="21"/>
      <c r="L21" s="21"/>
      <c r="M21" s="21"/>
      <c r="N21" s="21"/>
      <c r="O21" s="21"/>
      <c r="P21" s="21"/>
    </row>
    <row r="22" spans="1:16" x14ac:dyDescent="0.2">
      <c r="A22" s="30"/>
      <c r="B22" s="31"/>
      <c r="C22" s="32" t="s">
        <v>20</v>
      </c>
      <c r="D22" s="10">
        <v>0.9</v>
      </c>
      <c r="E22" s="11" t="str">
        <f>IF($E$5=5,D22,"")</f>
        <v/>
      </c>
      <c r="G22" s="53"/>
      <c r="H22" s="54"/>
      <c r="I22" s="55"/>
      <c r="J22" s="21"/>
      <c r="K22" s="21"/>
      <c r="L22" s="21"/>
      <c r="M22" s="21"/>
      <c r="N22" s="21"/>
      <c r="O22" s="21"/>
      <c r="P22" s="21"/>
    </row>
    <row r="23" spans="1:16" x14ac:dyDescent="0.2">
      <c r="C23"/>
      <c r="D23"/>
      <c r="E23" s="3"/>
      <c r="G23" s="53"/>
      <c r="H23" s="54"/>
      <c r="I23" s="55"/>
      <c r="J23" s="21"/>
      <c r="K23" s="21"/>
      <c r="L23" s="21"/>
      <c r="M23" s="21"/>
      <c r="N23" s="21"/>
      <c r="O23" s="21"/>
      <c r="P23" s="21"/>
    </row>
    <row r="24" spans="1:16" x14ac:dyDescent="0.2">
      <c r="A24" s="30"/>
      <c r="B24" s="31"/>
      <c r="C24" s="15" t="s">
        <v>21</v>
      </c>
      <c r="D24" s="13"/>
      <c r="E24" s="12" t="str">
        <f>IF(E4&gt;E14,E4-E14,"")</f>
        <v/>
      </c>
      <c r="G24" s="56"/>
      <c r="H24" s="57"/>
      <c r="I24" s="58"/>
      <c r="J24" s="21"/>
      <c r="K24" s="21"/>
      <c r="L24" s="21"/>
      <c r="M24" s="21"/>
      <c r="N24" s="21"/>
      <c r="O24" s="21"/>
      <c r="P24" s="21"/>
    </row>
    <row r="25" spans="1:16" x14ac:dyDescent="0.2">
      <c r="A25" s="30"/>
      <c r="B25" s="31"/>
      <c r="C25" s="15" t="s">
        <v>23</v>
      </c>
      <c r="D25" s="33">
        <f>SUM(E17:E22)</f>
        <v>0.3</v>
      </c>
      <c r="E25" s="3"/>
      <c r="G25" s="42"/>
      <c r="H25" s="42"/>
      <c r="I25" s="42"/>
      <c r="J25" s="21"/>
      <c r="K25" s="21"/>
      <c r="L25" s="21"/>
      <c r="M25" s="21"/>
      <c r="N25" s="21"/>
      <c r="O25" s="21"/>
      <c r="P25" s="21"/>
    </row>
    <row r="26" spans="1:16" x14ac:dyDescent="0.2">
      <c r="A26" s="30"/>
      <c r="B26" s="31"/>
      <c r="C26" s="15" t="str">
        <f>"sind "&amp;IF(E4&gt;D32,"("&amp;D32&amp;" - "&amp;E14&amp;")",IF(E4&gt;E14,"("&amp;E4&amp;" - "&amp;E14&amp;")","(Einkommen unter unpfändbarem Betrag)"))</f>
        <v>sind (Einkommen unter unpfändbarem Betrag)</v>
      </c>
      <c r="D26" s="34">
        <f>IF(E4&gt;E14,E4-E14-E32,0)</f>
        <v>0</v>
      </c>
      <c r="E26" s="9">
        <f>D25*D26</f>
        <v>0</v>
      </c>
      <c r="G26" s="22"/>
      <c r="H26" s="22"/>
      <c r="I26" s="40" t="s">
        <v>30</v>
      </c>
    </row>
    <row r="27" spans="1:16" x14ac:dyDescent="0.2">
      <c r="C27"/>
      <c r="D27"/>
      <c r="E27" s="3"/>
      <c r="I27" s="24" t="s">
        <v>33</v>
      </c>
    </row>
    <row r="28" spans="1:16" x14ac:dyDescent="0.2">
      <c r="A28" s="30"/>
      <c r="B28" s="31"/>
      <c r="C28" s="15" t="s">
        <v>24</v>
      </c>
      <c r="D28" s="14">
        <f>100%-D25</f>
        <v>0.7</v>
      </c>
      <c r="E28" s="3"/>
      <c r="H28" s="39" t="s">
        <v>31</v>
      </c>
      <c r="I28" s="27">
        <f>IF(E4&lt;B40,0,IF(E4&gt;H31,VLOOKUP(H31,A40:H253,1),VLOOKUP(E4,A40:H253,1)))</f>
        <v>0</v>
      </c>
    </row>
    <row r="29" spans="1:16" x14ac:dyDescent="0.2">
      <c r="A29" s="30"/>
      <c r="B29" s="31"/>
      <c r="C29" s="15" t="str">
        <f>C26</f>
        <v>sind (Einkommen unter unpfändbarem Betrag)</v>
      </c>
      <c r="D29" s="8">
        <f>D26</f>
        <v>0</v>
      </c>
      <c r="E29" s="9">
        <f>D28*D29</f>
        <v>0</v>
      </c>
      <c r="F29" s="21"/>
      <c r="H29" s="39" t="s">
        <v>32</v>
      </c>
      <c r="I29" s="27">
        <f>IF(E4&lt;B40,0,IF(E4&gt;H31,VLOOKUP(H31,A40:H253,E5+3),VLOOKUP(E4,A40:H253,E5+3)))</f>
        <v>0</v>
      </c>
    </row>
    <row r="30" spans="1:16" x14ac:dyDescent="0.2">
      <c r="C30"/>
      <c r="D30"/>
      <c r="E30" s="3"/>
      <c r="F30" s="21"/>
      <c r="G30" s="21"/>
      <c r="I30" s="41" t="s">
        <v>34</v>
      </c>
    </row>
    <row r="31" spans="1:16" x14ac:dyDescent="0.2">
      <c r="C31"/>
      <c r="D31"/>
      <c r="E31" s="3"/>
      <c r="F31" s="25"/>
      <c r="G31" s="38" t="s">
        <v>35</v>
      </c>
      <c r="H31" s="27">
        <f>D32</f>
        <v>3154.15</v>
      </c>
      <c r="I31" s="27">
        <f>IF(E4&gt;D32,E4-D32,0)</f>
        <v>0</v>
      </c>
    </row>
    <row r="32" spans="1:16" x14ac:dyDescent="0.2">
      <c r="A32" s="30"/>
      <c r="B32" s="31"/>
      <c r="C32" s="15" t="s">
        <v>22</v>
      </c>
      <c r="D32" s="35">
        <v>3154.15</v>
      </c>
      <c r="E32" s="9">
        <f>IF(E4&gt;D32,E4-D32,0)</f>
        <v>0</v>
      </c>
      <c r="I32" s="41" t="s">
        <v>36</v>
      </c>
    </row>
    <row r="33" spans="1:9" x14ac:dyDescent="0.2">
      <c r="A33" s="30"/>
      <c r="B33" s="31"/>
      <c r="C33" s="15" t="s">
        <v>25</v>
      </c>
      <c r="D33" s="13"/>
      <c r="E33" s="12">
        <f>E29+E32</f>
        <v>0</v>
      </c>
      <c r="H33" s="29" t="s">
        <v>25</v>
      </c>
      <c r="I33" s="27">
        <f>I29+I31</f>
        <v>0</v>
      </c>
    </row>
    <row r="34" spans="1:9" ht="12.75" customHeight="1" x14ac:dyDescent="0.2">
      <c r="C34"/>
      <c r="D34"/>
      <c r="E34" s="3"/>
      <c r="H34" s="29" t="s">
        <v>38</v>
      </c>
      <c r="I34" s="20"/>
    </row>
    <row r="35" spans="1:9" x14ac:dyDescent="0.2">
      <c r="A35" s="30"/>
      <c r="B35" s="31"/>
      <c r="C35" s="36"/>
      <c r="D35" s="15" t="s">
        <v>26</v>
      </c>
      <c r="E35" s="12">
        <f>E4-E33</f>
        <v>0</v>
      </c>
      <c r="H35" s="38" t="s">
        <v>39</v>
      </c>
      <c r="I35" s="27">
        <f>E4-I33</f>
        <v>0</v>
      </c>
    </row>
    <row r="38" spans="1:9" x14ac:dyDescent="0.2">
      <c r="A38" s="60" t="s">
        <v>28</v>
      </c>
      <c r="B38" s="61"/>
      <c r="C38" s="59" t="s">
        <v>29</v>
      </c>
      <c r="D38" s="59"/>
      <c r="E38" s="59"/>
      <c r="F38" s="59"/>
      <c r="G38" s="59"/>
      <c r="H38" s="59"/>
    </row>
    <row r="39" spans="1:9" ht="12.75" customHeight="1" x14ac:dyDescent="0.2">
      <c r="A39" s="62"/>
      <c r="B39" s="63"/>
      <c r="C39" s="17">
        <v>0</v>
      </c>
      <c r="D39" s="17">
        <v>1</v>
      </c>
      <c r="E39" s="17">
        <v>2</v>
      </c>
      <c r="F39" s="17">
        <v>3</v>
      </c>
      <c r="G39" s="17">
        <v>4</v>
      </c>
      <c r="H39" s="26">
        <v>5</v>
      </c>
    </row>
    <row r="40" spans="1:9" x14ac:dyDescent="0.2">
      <c r="A40" s="37">
        <v>0</v>
      </c>
      <c r="B40" s="43">
        <v>1029.99</v>
      </c>
      <c r="C40" s="18">
        <v>0</v>
      </c>
      <c r="D40" s="18">
        <v>0</v>
      </c>
      <c r="E40" s="18">
        <v>0</v>
      </c>
      <c r="F40" s="18">
        <v>0</v>
      </c>
      <c r="G40" s="18">
        <v>0</v>
      </c>
      <c r="H40" s="18">
        <v>0</v>
      </c>
    </row>
    <row r="41" spans="1:9" x14ac:dyDescent="0.2">
      <c r="A41" s="37">
        <v>1030</v>
      </c>
      <c r="B41" s="19">
        <v>1039.99</v>
      </c>
      <c r="C41" s="18">
        <v>0.78</v>
      </c>
      <c r="D41" s="18">
        <v>0</v>
      </c>
      <c r="E41" s="18">
        <v>0</v>
      </c>
      <c r="F41" s="18">
        <v>0</v>
      </c>
      <c r="G41" s="18">
        <v>0</v>
      </c>
      <c r="H41" s="18">
        <v>0</v>
      </c>
    </row>
    <row r="42" spans="1:9" x14ac:dyDescent="0.2">
      <c r="A42" s="37">
        <v>1040</v>
      </c>
      <c r="B42" s="19">
        <v>1049.99</v>
      </c>
      <c r="C42" s="18">
        <v>7.78</v>
      </c>
      <c r="D42" s="18">
        <v>0</v>
      </c>
      <c r="E42" s="18">
        <v>0</v>
      </c>
      <c r="F42" s="18">
        <v>0</v>
      </c>
      <c r="G42" s="18">
        <v>0</v>
      </c>
      <c r="H42" s="18">
        <v>0</v>
      </c>
    </row>
    <row r="43" spans="1:9" x14ac:dyDescent="0.2">
      <c r="A43" s="37">
        <v>1050</v>
      </c>
      <c r="B43" s="19">
        <v>1059.99</v>
      </c>
      <c r="C43" s="18">
        <v>14.78</v>
      </c>
      <c r="D43" s="18">
        <v>0</v>
      </c>
      <c r="E43" s="18">
        <v>0</v>
      </c>
      <c r="F43" s="18">
        <v>0</v>
      </c>
      <c r="G43" s="18">
        <v>0</v>
      </c>
      <c r="H43" s="18">
        <v>0</v>
      </c>
    </row>
    <row r="44" spans="1:9" x14ac:dyDescent="0.2">
      <c r="A44" s="37">
        <v>1060</v>
      </c>
      <c r="B44" s="19">
        <v>1069.99</v>
      </c>
      <c r="C44" s="18">
        <v>21.78</v>
      </c>
      <c r="D44" s="18">
        <v>0</v>
      </c>
      <c r="E44" s="18">
        <v>0</v>
      </c>
      <c r="F44" s="18">
        <v>0</v>
      </c>
      <c r="G44" s="18">
        <v>0</v>
      </c>
      <c r="H44" s="18">
        <v>0</v>
      </c>
    </row>
    <row r="45" spans="1:9" x14ac:dyDescent="0.2">
      <c r="A45" s="37">
        <v>1070</v>
      </c>
      <c r="B45" s="19">
        <v>1079.99</v>
      </c>
      <c r="C45" s="18">
        <v>28.78</v>
      </c>
      <c r="D45" s="18">
        <v>0</v>
      </c>
      <c r="E45" s="18">
        <v>0</v>
      </c>
      <c r="F45" s="18">
        <v>0</v>
      </c>
      <c r="G45" s="18">
        <v>0</v>
      </c>
      <c r="H45" s="18">
        <v>0</v>
      </c>
    </row>
    <row r="46" spans="1:9" x14ac:dyDescent="0.2">
      <c r="A46" s="37">
        <v>1080</v>
      </c>
      <c r="B46" s="19">
        <v>1089.99</v>
      </c>
      <c r="C46" s="18">
        <v>35.78</v>
      </c>
      <c r="D46" s="18">
        <v>0</v>
      </c>
      <c r="E46" s="18">
        <v>0</v>
      </c>
      <c r="F46" s="18">
        <v>0</v>
      </c>
      <c r="G46" s="18">
        <v>0</v>
      </c>
      <c r="H46" s="18">
        <v>0</v>
      </c>
    </row>
    <row r="47" spans="1:9" x14ac:dyDescent="0.2">
      <c r="A47" s="37">
        <v>1090</v>
      </c>
      <c r="B47" s="19">
        <v>1099.99</v>
      </c>
      <c r="C47" s="18">
        <v>42.78</v>
      </c>
      <c r="D47" s="18">
        <v>0</v>
      </c>
      <c r="E47" s="18">
        <v>0</v>
      </c>
      <c r="F47" s="18">
        <v>0</v>
      </c>
      <c r="G47" s="18">
        <v>0</v>
      </c>
      <c r="H47" s="18">
        <v>0</v>
      </c>
    </row>
    <row r="48" spans="1:9" x14ac:dyDescent="0.2">
      <c r="A48" s="37">
        <v>1100</v>
      </c>
      <c r="B48" s="19">
        <v>1109.99</v>
      </c>
      <c r="C48" s="18">
        <v>49.78</v>
      </c>
      <c r="D48" s="18">
        <v>0</v>
      </c>
      <c r="E48" s="18">
        <v>0</v>
      </c>
      <c r="F48" s="18">
        <v>0</v>
      </c>
      <c r="G48" s="18">
        <v>0</v>
      </c>
      <c r="H48" s="18">
        <v>0</v>
      </c>
    </row>
    <row r="49" spans="1:8" x14ac:dyDescent="0.2">
      <c r="A49" s="37">
        <v>1110</v>
      </c>
      <c r="B49" s="19">
        <v>1119.99</v>
      </c>
      <c r="C49" s="18">
        <v>56.78</v>
      </c>
      <c r="D49" s="18">
        <v>0</v>
      </c>
      <c r="E49" s="18">
        <v>0</v>
      </c>
      <c r="F49" s="18">
        <v>0</v>
      </c>
      <c r="G49" s="18">
        <v>0</v>
      </c>
      <c r="H49" s="18">
        <v>0</v>
      </c>
    </row>
    <row r="50" spans="1:8" x14ac:dyDescent="0.2">
      <c r="A50" s="37">
        <v>1120</v>
      </c>
      <c r="B50" s="19">
        <v>1129.99</v>
      </c>
      <c r="C50" s="18">
        <v>63.78</v>
      </c>
      <c r="D50" s="18">
        <v>0</v>
      </c>
      <c r="E50" s="18">
        <v>0</v>
      </c>
      <c r="F50" s="18">
        <v>0</v>
      </c>
      <c r="G50" s="18">
        <v>0</v>
      </c>
      <c r="H50" s="18">
        <v>0</v>
      </c>
    </row>
    <row r="51" spans="1:8" x14ac:dyDescent="0.2">
      <c r="A51" s="37">
        <v>1130</v>
      </c>
      <c r="B51" s="19">
        <v>1139.99</v>
      </c>
      <c r="C51" s="18">
        <v>70.78</v>
      </c>
      <c r="D51" s="18">
        <v>0</v>
      </c>
      <c r="E51" s="18">
        <v>0</v>
      </c>
      <c r="F51" s="18">
        <v>0</v>
      </c>
      <c r="G51" s="18">
        <v>0</v>
      </c>
      <c r="H51" s="18">
        <v>0</v>
      </c>
    </row>
    <row r="52" spans="1:8" x14ac:dyDescent="0.2">
      <c r="A52" s="37">
        <v>1140</v>
      </c>
      <c r="B52" s="19">
        <v>1149.99</v>
      </c>
      <c r="C52" s="18">
        <v>77.78</v>
      </c>
      <c r="D52" s="18">
        <v>0</v>
      </c>
      <c r="E52" s="18">
        <v>0</v>
      </c>
      <c r="F52" s="18">
        <v>0</v>
      </c>
      <c r="G52" s="18">
        <v>0</v>
      </c>
      <c r="H52" s="18">
        <v>0</v>
      </c>
    </row>
    <row r="53" spans="1:8" x14ac:dyDescent="0.2">
      <c r="A53" s="37">
        <v>1150</v>
      </c>
      <c r="B53" s="19">
        <v>1159.99</v>
      </c>
      <c r="C53" s="18">
        <v>84.78</v>
      </c>
      <c r="D53" s="18">
        <v>0</v>
      </c>
      <c r="E53" s="18">
        <v>0</v>
      </c>
      <c r="F53" s="18">
        <v>0</v>
      </c>
      <c r="G53" s="18">
        <v>0</v>
      </c>
      <c r="H53" s="18">
        <v>0</v>
      </c>
    </row>
    <row r="54" spans="1:8" x14ac:dyDescent="0.2">
      <c r="A54" s="37">
        <v>1160</v>
      </c>
      <c r="B54" s="19">
        <v>1169.99</v>
      </c>
      <c r="C54" s="18">
        <v>91.78</v>
      </c>
      <c r="D54" s="18">
        <v>0</v>
      </c>
      <c r="E54" s="18">
        <v>0</v>
      </c>
      <c r="F54" s="18">
        <v>0</v>
      </c>
      <c r="G54" s="18">
        <v>0</v>
      </c>
      <c r="H54" s="18">
        <v>0</v>
      </c>
    </row>
    <row r="55" spans="1:8" x14ac:dyDescent="0.2">
      <c r="A55" s="37">
        <v>1170</v>
      </c>
      <c r="B55" s="19">
        <v>1179.99</v>
      </c>
      <c r="C55" s="18">
        <v>98.78</v>
      </c>
      <c r="D55" s="18">
        <v>0</v>
      </c>
      <c r="E55" s="18">
        <v>0</v>
      </c>
      <c r="F55" s="18">
        <v>0</v>
      </c>
      <c r="G55" s="18">
        <v>0</v>
      </c>
      <c r="H55" s="18">
        <v>0</v>
      </c>
    </row>
    <row r="56" spans="1:8" x14ac:dyDescent="0.2">
      <c r="A56" s="37">
        <v>1180</v>
      </c>
      <c r="B56" s="19">
        <v>1189.99</v>
      </c>
      <c r="C56" s="18">
        <v>105.78</v>
      </c>
      <c r="D56" s="18">
        <v>0</v>
      </c>
      <c r="E56" s="18">
        <v>0</v>
      </c>
      <c r="F56" s="18">
        <v>0</v>
      </c>
      <c r="G56" s="18">
        <v>0</v>
      </c>
      <c r="H56" s="18">
        <v>0</v>
      </c>
    </row>
    <row r="57" spans="1:8" x14ac:dyDescent="0.2">
      <c r="A57" s="37">
        <v>1190</v>
      </c>
      <c r="B57" s="19">
        <v>1199.99</v>
      </c>
      <c r="C57" s="18">
        <v>112.78</v>
      </c>
      <c r="D57" s="18">
        <v>0</v>
      </c>
      <c r="E57" s="18">
        <v>0</v>
      </c>
      <c r="F57" s="18">
        <v>0</v>
      </c>
      <c r="G57" s="18">
        <v>0</v>
      </c>
      <c r="H57" s="18">
        <v>0</v>
      </c>
    </row>
    <row r="58" spans="1:8" x14ac:dyDescent="0.2">
      <c r="A58" s="37">
        <v>1200</v>
      </c>
      <c r="B58" s="19">
        <v>1209.99</v>
      </c>
      <c r="C58" s="18">
        <v>119.78</v>
      </c>
      <c r="D58" s="18">
        <v>0</v>
      </c>
      <c r="E58" s="18">
        <v>0</v>
      </c>
      <c r="F58" s="18">
        <v>0</v>
      </c>
      <c r="G58" s="18">
        <v>0</v>
      </c>
      <c r="H58" s="18">
        <v>0</v>
      </c>
    </row>
    <row r="59" spans="1:8" x14ac:dyDescent="0.2">
      <c r="A59" s="37">
        <v>1210</v>
      </c>
      <c r="B59" s="19">
        <v>1219.99</v>
      </c>
      <c r="C59" s="18">
        <v>126.78</v>
      </c>
      <c r="D59" s="18">
        <v>0</v>
      </c>
      <c r="E59" s="18">
        <v>0</v>
      </c>
      <c r="F59" s="18">
        <v>0</v>
      </c>
      <c r="G59" s="18">
        <v>0</v>
      </c>
      <c r="H59" s="18">
        <v>0</v>
      </c>
    </row>
    <row r="60" spans="1:8" x14ac:dyDescent="0.2">
      <c r="A60" s="37">
        <v>1220</v>
      </c>
      <c r="B60" s="19">
        <v>1229.99</v>
      </c>
      <c r="C60" s="18">
        <v>133.78</v>
      </c>
      <c r="D60" s="18">
        <v>0</v>
      </c>
      <c r="E60" s="18">
        <v>0</v>
      </c>
      <c r="F60" s="18">
        <v>0</v>
      </c>
      <c r="G60" s="18">
        <v>0</v>
      </c>
      <c r="H60" s="18">
        <v>0</v>
      </c>
    </row>
    <row r="61" spans="1:8" x14ac:dyDescent="0.2">
      <c r="A61" s="37">
        <v>1230</v>
      </c>
      <c r="B61" s="19">
        <v>1239.99</v>
      </c>
      <c r="C61" s="18">
        <v>140.78</v>
      </c>
      <c r="D61" s="18">
        <v>0</v>
      </c>
      <c r="E61" s="18">
        <v>0</v>
      </c>
      <c r="F61" s="18">
        <v>0</v>
      </c>
      <c r="G61" s="18">
        <v>0</v>
      </c>
      <c r="H61" s="18">
        <v>0</v>
      </c>
    </row>
    <row r="62" spans="1:8" x14ac:dyDescent="0.2">
      <c r="A62" s="37">
        <v>1240</v>
      </c>
      <c r="B62" s="19">
        <v>1249.99</v>
      </c>
      <c r="C62" s="18">
        <v>147.78</v>
      </c>
      <c r="D62" s="18">
        <v>0</v>
      </c>
      <c r="E62" s="18">
        <v>0</v>
      </c>
      <c r="F62" s="18">
        <v>0</v>
      </c>
      <c r="G62" s="18">
        <v>0</v>
      </c>
      <c r="H62" s="18">
        <v>0</v>
      </c>
    </row>
    <row r="63" spans="1:8" x14ac:dyDescent="0.2">
      <c r="A63" s="37">
        <v>1250</v>
      </c>
      <c r="B63" s="19">
        <v>1259.99</v>
      </c>
      <c r="C63" s="18">
        <v>154.78</v>
      </c>
      <c r="D63" s="18">
        <v>0</v>
      </c>
      <c r="E63" s="18">
        <v>0</v>
      </c>
      <c r="F63" s="18">
        <v>0</v>
      </c>
      <c r="G63" s="18">
        <v>0</v>
      </c>
      <c r="H63" s="18">
        <v>0</v>
      </c>
    </row>
    <row r="64" spans="1:8" x14ac:dyDescent="0.2">
      <c r="A64" s="37">
        <v>1260</v>
      </c>
      <c r="B64" s="19">
        <v>1269.99</v>
      </c>
      <c r="C64" s="18">
        <v>161.78</v>
      </c>
      <c r="D64" s="18">
        <v>0</v>
      </c>
      <c r="E64" s="18">
        <v>0</v>
      </c>
      <c r="F64" s="18">
        <v>0</v>
      </c>
      <c r="G64" s="18">
        <v>0</v>
      </c>
      <c r="H64" s="18">
        <v>0</v>
      </c>
    </row>
    <row r="65" spans="1:8" x14ac:dyDescent="0.2">
      <c r="A65" s="37">
        <v>1270</v>
      </c>
      <c r="B65" s="19">
        <v>1279.99</v>
      </c>
      <c r="C65" s="18">
        <v>168.78</v>
      </c>
      <c r="D65" s="18">
        <v>0</v>
      </c>
      <c r="E65" s="18">
        <v>0</v>
      </c>
      <c r="F65" s="18">
        <v>0</v>
      </c>
      <c r="G65" s="18">
        <v>0</v>
      </c>
      <c r="H65" s="18">
        <v>0</v>
      </c>
    </row>
    <row r="66" spans="1:8" x14ac:dyDescent="0.2">
      <c r="A66" s="37">
        <v>1280</v>
      </c>
      <c r="B66" s="19">
        <v>1289.99</v>
      </c>
      <c r="C66" s="18">
        <v>175.78</v>
      </c>
      <c r="D66" s="18">
        <v>0</v>
      </c>
      <c r="E66" s="18">
        <v>0</v>
      </c>
      <c r="F66" s="18">
        <v>0</v>
      </c>
      <c r="G66" s="18">
        <v>0</v>
      </c>
      <c r="H66" s="18">
        <v>0</v>
      </c>
    </row>
    <row r="67" spans="1:8" x14ac:dyDescent="0.2">
      <c r="A67" s="37">
        <v>1290</v>
      </c>
      <c r="B67" s="19">
        <v>1299.99</v>
      </c>
      <c r="C67" s="18">
        <v>182.78</v>
      </c>
      <c r="D67" s="18">
        <v>0</v>
      </c>
      <c r="E67" s="18">
        <v>0</v>
      </c>
      <c r="F67" s="18">
        <v>0</v>
      </c>
      <c r="G67" s="18">
        <v>0</v>
      </c>
      <c r="H67" s="18">
        <v>0</v>
      </c>
    </row>
    <row r="68" spans="1:8" x14ac:dyDescent="0.2">
      <c r="A68" s="37">
        <v>1300</v>
      </c>
      <c r="B68" s="19">
        <v>1309.99</v>
      </c>
      <c r="C68" s="18">
        <v>189.78</v>
      </c>
      <c r="D68" s="18">
        <v>0</v>
      </c>
      <c r="E68" s="18">
        <v>0</v>
      </c>
      <c r="F68" s="18">
        <v>0</v>
      </c>
      <c r="G68" s="18">
        <v>0</v>
      </c>
      <c r="H68" s="18">
        <v>0</v>
      </c>
    </row>
    <row r="69" spans="1:8" x14ac:dyDescent="0.2">
      <c r="A69" s="37">
        <v>1310</v>
      </c>
      <c r="B69" s="19">
        <v>1319.99</v>
      </c>
      <c r="C69" s="18">
        <v>196.78</v>
      </c>
      <c r="D69" s="18">
        <v>0</v>
      </c>
      <c r="E69" s="18">
        <v>0</v>
      </c>
      <c r="F69" s="18">
        <v>0</v>
      </c>
      <c r="G69" s="18">
        <v>0</v>
      </c>
      <c r="H69" s="18">
        <v>0</v>
      </c>
    </row>
    <row r="70" spans="1:8" x14ac:dyDescent="0.2">
      <c r="A70" s="37">
        <v>1320</v>
      </c>
      <c r="B70" s="19">
        <v>1329.99</v>
      </c>
      <c r="C70" s="18">
        <v>203.78</v>
      </c>
      <c r="D70" s="18">
        <v>0</v>
      </c>
      <c r="E70" s="18">
        <v>0</v>
      </c>
      <c r="F70" s="18">
        <v>0</v>
      </c>
      <c r="G70" s="18">
        <v>0</v>
      </c>
      <c r="H70" s="18">
        <v>0</v>
      </c>
    </row>
    <row r="71" spans="1:8" x14ac:dyDescent="0.2">
      <c r="A71" s="37">
        <v>1330</v>
      </c>
      <c r="B71" s="19">
        <v>1339.99</v>
      </c>
      <c r="C71" s="18">
        <v>210.78</v>
      </c>
      <c r="D71" s="18">
        <v>0</v>
      </c>
      <c r="E71" s="18">
        <v>0</v>
      </c>
      <c r="F71" s="18">
        <v>0</v>
      </c>
      <c r="G71" s="18">
        <v>0</v>
      </c>
      <c r="H71" s="18">
        <v>0</v>
      </c>
    </row>
    <row r="72" spans="1:8" x14ac:dyDescent="0.2">
      <c r="A72" s="37">
        <v>1340</v>
      </c>
      <c r="B72" s="19">
        <v>1349.99</v>
      </c>
      <c r="C72" s="18">
        <v>217.78</v>
      </c>
      <c r="D72" s="18">
        <v>0</v>
      </c>
      <c r="E72" s="18">
        <v>0</v>
      </c>
      <c r="F72" s="18">
        <v>0</v>
      </c>
      <c r="G72" s="18">
        <v>0</v>
      </c>
      <c r="H72" s="18">
        <v>0</v>
      </c>
    </row>
    <row r="73" spans="1:8" x14ac:dyDescent="0.2">
      <c r="A73" s="37">
        <v>1350</v>
      </c>
      <c r="B73" s="19">
        <v>1359.99</v>
      </c>
      <c r="C73" s="18">
        <v>224.78</v>
      </c>
      <c r="D73" s="18">
        <v>0</v>
      </c>
      <c r="E73" s="18">
        <v>0</v>
      </c>
      <c r="F73" s="18">
        <v>0</v>
      </c>
      <c r="G73" s="18">
        <v>0</v>
      </c>
      <c r="H73" s="18">
        <v>0</v>
      </c>
    </row>
    <row r="74" spans="1:8" x14ac:dyDescent="0.2">
      <c r="A74" s="37">
        <v>1360</v>
      </c>
      <c r="B74" s="19">
        <v>1369.99</v>
      </c>
      <c r="C74" s="18">
        <v>231.78</v>
      </c>
      <c r="D74" s="18">
        <v>0</v>
      </c>
      <c r="E74" s="18">
        <v>0</v>
      </c>
      <c r="F74" s="18">
        <v>0</v>
      </c>
      <c r="G74" s="18">
        <v>0</v>
      </c>
      <c r="H74" s="18">
        <v>0</v>
      </c>
    </row>
    <row r="75" spans="1:8" x14ac:dyDescent="0.2">
      <c r="A75" s="37">
        <v>1370</v>
      </c>
      <c r="B75" s="19">
        <v>1379.99</v>
      </c>
      <c r="C75" s="18">
        <v>238.78</v>
      </c>
      <c r="D75" s="18">
        <v>0</v>
      </c>
      <c r="E75" s="18">
        <v>0</v>
      </c>
      <c r="F75" s="18">
        <v>0</v>
      </c>
      <c r="G75" s="18">
        <v>0</v>
      </c>
      <c r="H75" s="18">
        <v>0</v>
      </c>
    </row>
    <row r="76" spans="1:8" x14ac:dyDescent="0.2">
      <c r="A76" s="37">
        <v>1380</v>
      </c>
      <c r="B76" s="19">
        <v>1389.99</v>
      </c>
      <c r="C76" s="18">
        <v>245.78</v>
      </c>
      <c r="D76" s="18">
        <v>0</v>
      </c>
      <c r="E76" s="18">
        <v>0</v>
      </c>
      <c r="F76" s="18">
        <v>0</v>
      </c>
      <c r="G76" s="18">
        <v>0</v>
      </c>
      <c r="H76" s="18">
        <v>0</v>
      </c>
    </row>
    <row r="77" spans="1:8" x14ac:dyDescent="0.2">
      <c r="A77" s="37">
        <v>1390</v>
      </c>
      <c r="B77" s="19">
        <v>1399.99</v>
      </c>
      <c r="C77" s="18">
        <v>252.78</v>
      </c>
      <c r="D77" s="18">
        <v>0</v>
      </c>
      <c r="E77" s="18">
        <v>0</v>
      </c>
      <c r="F77" s="18">
        <v>0</v>
      </c>
      <c r="G77" s="18">
        <v>0</v>
      </c>
      <c r="H77" s="18">
        <v>0</v>
      </c>
    </row>
    <row r="78" spans="1:8" x14ac:dyDescent="0.2">
      <c r="A78" s="37">
        <v>1400</v>
      </c>
      <c r="B78" s="19">
        <v>1409.99</v>
      </c>
      <c r="C78" s="18">
        <v>259.77999999999997</v>
      </c>
      <c r="D78" s="18">
        <v>0</v>
      </c>
      <c r="E78" s="18">
        <v>0</v>
      </c>
      <c r="F78" s="18">
        <v>0</v>
      </c>
      <c r="G78" s="18">
        <v>0</v>
      </c>
      <c r="H78" s="18">
        <v>0</v>
      </c>
    </row>
    <row r="79" spans="1:8" x14ac:dyDescent="0.2">
      <c r="A79" s="37">
        <v>1410</v>
      </c>
      <c r="B79" s="19">
        <v>1419.99</v>
      </c>
      <c r="C79" s="18">
        <v>266.77999999999997</v>
      </c>
      <c r="D79" s="18">
        <v>0</v>
      </c>
      <c r="E79" s="18">
        <v>0</v>
      </c>
      <c r="F79" s="18">
        <v>0</v>
      </c>
      <c r="G79" s="18">
        <v>0</v>
      </c>
      <c r="H79" s="18">
        <v>0</v>
      </c>
    </row>
    <row r="80" spans="1:8" x14ac:dyDescent="0.2">
      <c r="A80" s="37">
        <v>1420</v>
      </c>
      <c r="B80" s="19">
        <v>1429.99</v>
      </c>
      <c r="C80" s="18">
        <v>273.77999999999997</v>
      </c>
      <c r="D80" s="18">
        <v>1.95</v>
      </c>
      <c r="E80" s="18">
        <v>0</v>
      </c>
      <c r="F80" s="18">
        <v>0</v>
      </c>
      <c r="G80" s="18">
        <v>0</v>
      </c>
      <c r="H80" s="18">
        <v>0</v>
      </c>
    </row>
    <row r="81" spans="1:8" x14ac:dyDescent="0.2">
      <c r="A81" s="37">
        <v>1430</v>
      </c>
      <c r="B81" s="19">
        <v>1439.99</v>
      </c>
      <c r="C81" s="18">
        <v>280.77999999999997</v>
      </c>
      <c r="D81" s="18">
        <v>6.95</v>
      </c>
      <c r="E81" s="18">
        <v>0</v>
      </c>
      <c r="F81" s="18">
        <v>0</v>
      </c>
      <c r="G81" s="18">
        <v>0</v>
      </c>
      <c r="H81" s="18">
        <v>0</v>
      </c>
    </row>
    <row r="82" spans="1:8" x14ac:dyDescent="0.2">
      <c r="A82" s="37">
        <v>1440</v>
      </c>
      <c r="B82" s="19">
        <v>1449.99</v>
      </c>
      <c r="C82" s="18">
        <v>287.77999999999997</v>
      </c>
      <c r="D82" s="18">
        <v>11.95</v>
      </c>
      <c r="E82" s="18">
        <v>0</v>
      </c>
      <c r="F82" s="18">
        <v>0</v>
      </c>
      <c r="G82" s="18">
        <v>0</v>
      </c>
      <c r="H82" s="18">
        <v>0</v>
      </c>
    </row>
    <row r="83" spans="1:8" x14ac:dyDescent="0.2">
      <c r="A83" s="37">
        <v>1450</v>
      </c>
      <c r="B83" s="19">
        <v>1459.99</v>
      </c>
      <c r="C83" s="18">
        <v>294.77999999999997</v>
      </c>
      <c r="D83" s="18">
        <v>16.95</v>
      </c>
      <c r="E83" s="18">
        <v>0</v>
      </c>
      <c r="F83" s="18">
        <v>0</v>
      </c>
      <c r="G83" s="18">
        <v>0</v>
      </c>
      <c r="H83" s="18">
        <v>0</v>
      </c>
    </row>
    <row r="84" spans="1:8" x14ac:dyDescent="0.2">
      <c r="A84" s="37">
        <v>1460</v>
      </c>
      <c r="B84" s="19">
        <v>1469.99</v>
      </c>
      <c r="C84" s="18">
        <v>301.77999999999997</v>
      </c>
      <c r="D84" s="18">
        <v>21.95</v>
      </c>
      <c r="E84" s="18">
        <v>0</v>
      </c>
      <c r="F84" s="18">
        <v>0</v>
      </c>
      <c r="G84" s="18">
        <v>0</v>
      </c>
      <c r="H84" s="18">
        <v>0</v>
      </c>
    </row>
    <row r="85" spans="1:8" x14ac:dyDescent="0.2">
      <c r="A85" s="37">
        <v>1470</v>
      </c>
      <c r="B85" s="19">
        <v>1479.99</v>
      </c>
      <c r="C85" s="18">
        <v>308.77999999999997</v>
      </c>
      <c r="D85" s="18">
        <v>26.95</v>
      </c>
      <c r="E85" s="18">
        <v>0</v>
      </c>
      <c r="F85" s="18">
        <v>0</v>
      </c>
      <c r="G85" s="18">
        <v>0</v>
      </c>
      <c r="H85" s="18">
        <v>0</v>
      </c>
    </row>
    <row r="86" spans="1:8" x14ac:dyDescent="0.2">
      <c r="A86" s="37">
        <v>1480</v>
      </c>
      <c r="B86" s="19">
        <v>1489.99</v>
      </c>
      <c r="C86" s="18">
        <v>315.77999999999997</v>
      </c>
      <c r="D86" s="18">
        <v>31.95</v>
      </c>
      <c r="E86" s="18">
        <v>0</v>
      </c>
      <c r="F86" s="18">
        <v>0</v>
      </c>
      <c r="G86" s="18">
        <v>0</v>
      </c>
      <c r="H86" s="18">
        <v>0</v>
      </c>
    </row>
    <row r="87" spans="1:8" x14ac:dyDescent="0.2">
      <c r="A87" s="37">
        <v>1490</v>
      </c>
      <c r="B87" s="19">
        <v>1499.99</v>
      </c>
      <c r="C87" s="18">
        <v>322.77999999999997</v>
      </c>
      <c r="D87" s="18">
        <v>36.950000000000003</v>
      </c>
      <c r="E87" s="18">
        <v>0</v>
      </c>
      <c r="F87" s="18">
        <v>0</v>
      </c>
      <c r="G87" s="18">
        <v>0</v>
      </c>
      <c r="H87" s="18">
        <v>0</v>
      </c>
    </row>
    <row r="88" spans="1:8" x14ac:dyDescent="0.2">
      <c r="A88" s="37">
        <v>1500</v>
      </c>
      <c r="B88" s="19">
        <v>1509.99</v>
      </c>
      <c r="C88" s="18">
        <v>329.78</v>
      </c>
      <c r="D88" s="18">
        <v>41.95</v>
      </c>
      <c r="E88" s="18">
        <v>0</v>
      </c>
      <c r="F88" s="18">
        <v>0</v>
      </c>
      <c r="G88" s="18">
        <v>0</v>
      </c>
      <c r="H88" s="18">
        <v>0</v>
      </c>
    </row>
    <row r="89" spans="1:8" x14ac:dyDescent="0.2">
      <c r="A89" s="37">
        <v>1510</v>
      </c>
      <c r="B89" s="19">
        <v>1519.99</v>
      </c>
      <c r="C89" s="18">
        <v>336.78</v>
      </c>
      <c r="D89" s="18">
        <v>46.95</v>
      </c>
      <c r="E89" s="18">
        <v>0</v>
      </c>
      <c r="F89" s="18">
        <v>0</v>
      </c>
      <c r="G89" s="18">
        <v>0</v>
      </c>
      <c r="H89" s="18">
        <v>0</v>
      </c>
    </row>
    <row r="90" spans="1:8" x14ac:dyDescent="0.2">
      <c r="A90" s="37">
        <v>1520</v>
      </c>
      <c r="B90" s="19">
        <v>1529.99</v>
      </c>
      <c r="C90" s="18">
        <v>343.78</v>
      </c>
      <c r="D90" s="18">
        <v>51.95</v>
      </c>
      <c r="E90" s="18">
        <v>0</v>
      </c>
      <c r="F90" s="18">
        <v>0</v>
      </c>
      <c r="G90" s="18">
        <v>0</v>
      </c>
      <c r="H90" s="18">
        <v>0</v>
      </c>
    </row>
    <row r="91" spans="1:8" x14ac:dyDescent="0.2">
      <c r="A91" s="37">
        <v>1530</v>
      </c>
      <c r="B91" s="19">
        <v>1539.99</v>
      </c>
      <c r="C91" s="18">
        <v>350.78</v>
      </c>
      <c r="D91" s="18">
        <v>56.95</v>
      </c>
      <c r="E91" s="18">
        <v>0</v>
      </c>
      <c r="F91" s="18">
        <v>0</v>
      </c>
      <c r="G91" s="18">
        <v>0</v>
      </c>
      <c r="H91" s="18">
        <v>0</v>
      </c>
    </row>
    <row r="92" spans="1:8" x14ac:dyDescent="0.2">
      <c r="A92" s="37">
        <v>1540</v>
      </c>
      <c r="B92" s="19">
        <v>1549.99</v>
      </c>
      <c r="C92" s="18">
        <v>357.78</v>
      </c>
      <c r="D92" s="18">
        <v>61.95</v>
      </c>
      <c r="E92" s="18">
        <v>0</v>
      </c>
      <c r="F92" s="18">
        <v>0</v>
      </c>
      <c r="G92" s="18">
        <v>0</v>
      </c>
      <c r="H92" s="18">
        <v>0</v>
      </c>
    </row>
    <row r="93" spans="1:8" x14ac:dyDescent="0.2">
      <c r="A93" s="37">
        <v>1550</v>
      </c>
      <c r="B93" s="19">
        <v>1559.99</v>
      </c>
      <c r="C93" s="18">
        <v>364.78</v>
      </c>
      <c r="D93" s="18">
        <v>66.95</v>
      </c>
      <c r="E93" s="18">
        <v>0</v>
      </c>
      <c r="F93" s="18">
        <v>0</v>
      </c>
      <c r="G93" s="18">
        <v>0</v>
      </c>
      <c r="H93" s="18">
        <v>0</v>
      </c>
    </row>
    <row r="94" spans="1:8" x14ac:dyDescent="0.2">
      <c r="A94" s="37">
        <v>1560</v>
      </c>
      <c r="B94" s="19">
        <v>1569.99</v>
      </c>
      <c r="C94" s="18">
        <v>371.78</v>
      </c>
      <c r="D94" s="18">
        <v>71.95</v>
      </c>
      <c r="E94" s="18">
        <v>0</v>
      </c>
      <c r="F94" s="18">
        <v>0</v>
      </c>
      <c r="G94" s="18">
        <v>0</v>
      </c>
      <c r="H94" s="18">
        <v>0</v>
      </c>
    </row>
    <row r="95" spans="1:8" x14ac:dyDescent="0.2">
      <c r="A95" s="37">
        <v>1570</v>
      </c>
      <c r="B95" s="19">
        <v>1579.99</v>
      </c>
      <c r="C95" s="18">
        <v>378.78</v>
      </c>
      <c r="D95" s="18">
        <v>76.95</v>
      </c>
      <c r="E95" s="18">
        <v>0</v>
      </c>
      <c r="F95" s="18">
        <v>0</v>
      </c>
      <c r="G95" s="18">
        <v>0</v>
      </c>
      <c r="H95" s="18">
        <v>0</v>
      </c>
    </row>
    <row r="96" spans="1:8" x14ac:dyDescent="0.2">
      <c r="A96" s="37">
        <v>1580</v>
      </c>
      <c r="B96" s="19">
        <v>1589.99</v>
      </c>
      <c r="C96" s="18">
        <v>385.78</v>
      </c>
      <c r="D96" s="18">
        <v>81.95</v>
      </c>
      <c r="E96" s="18">
        <v>0</v>
      </c>
      <c r="F96" s="18">
        <v>0</v>
      </c>
      <c r="G96" s="18">
        <v>0</v>
      </c>
      <c r="H96" s="18">
        <v>0</v>
      </c>
    </row>
    <row r="97" spans="1:8" x14ac:dyDescent="0.2">
      <c r="A97" s="37">
        <v>1590</v>
      </c>
      <c r="B97" s="19">
        <v>1599.99</v>
      </c>
      <c r="C97" s="18">
        <v>392.78</v>
      </c>
      <c r="D97" s="18">
        <v>86.95</v>
      </c>
      <c r="E97" s="18">
        <v>0</v>
      </c>
      <c r="F97" s="18">
        <v>0</v>
      </c>
      <c r="G97" s="18">
        <v>0</v>
      </c>
      <c r="H97" s="18">
        <v>0</v>
      </c>
    </row>
    <row r="98" spans="1:8" x14ac:dyDescent="0.2">
      <c r="A98" s="37">
        <v>1600</v>
      </c>
      <c r="B98" s="19">
        <v>1609.99</v>
      </c>
      <c r="C98" s="18">
        <v>399.78</v>
      </c>
      <c r="D98" s="18">
        <v>91.95</v>
      </c>
      <c r="E98" s="18">
        <v>0</v>
      </c>
      <c r="F98" s="18">
        <v>0</v>
      </c>
      <c r="G98" s="18">
        <v>0</v>
      </c>
      <c r="H98" s="18">
        <v>0</v>
      </c>
    </row>
    <row r="99" spans="1:8" x14ac:dyDescent="0.2">
      <c r="A99" s="37">
        <v>1610</v>
      </c>
      <c r="B99" s="19">
        <v>1619.99</v>
      </c>
      <c r="C99" s="18">
        <v>406.78</v>
      </c>
      <c r="D99" s="18">
        <v>96.95</v>
      </c>
      <c r="E99" s="18">
        <v>0</v>
      </c>
      <c r="F99" s="18">
        <v>0</v>
      </c>
      <c r="G99" s="18">
        <v>0</v>
      </c>
      <c r="H99" s="18">
        <v>0</v>
      </c>
    </row>
    <row r="100" spans="1:8" x14ac:dyDescent="0.2">
      <c r="A100" s="37">
        <v>1620</v>
      </c>
      <c r="B100" s="19">
        <v>1629.99</v>
      </c>
      <c r="C100" s="18">
        <v>413.78</v>
      </c>
      <c r="D100" s="18">
        <v>101.95</v>
      </c>
      <c r="E100" s="18">
        <v>0</v>
      </c>
      <c r="F100" s="18">
        <v>0</v>
      </c>
      <c r="G100" s="18">
        <v>0</v>
      </c>
      <c r="H100" s="18">
        <v>0</v>
      </c>
    </row>
    <row r="101" spans="1:8" x14ac:dyDescent="0.2">
      <c r="A101" s="37">
        <v>1630</v>
      </c>
      <c r="B101" s="19">
        <v>1639.99</v>
      </c>
      <c r="C101" s="18">
        <v>420.78</v>
      </c>
      <c r="D101" s="18">
        <v>106.95</v>
      </c>
      <c r="E101" s="18">
        <v>0</v>
      </c>
      <c r="F101" s="18">
        <v>0</v>
      </c>
      <c r="G101" s="18">
        <v>0</v>
      </c>
      <c r="H101" s="18">
        <v>0</v>
      </c>
    </row>
    <row r="102" spans="1:8" x14ac:dyDescent="0.2">
      <c r="A102" s="37">
        <v>1640</v>
      </c>
      <c r="B102" s="19">
        <v>1649.99</v>
      </c>
      <c r="C102" s="18">
        <v>427.78</v>
      </c>
      <c r="D102" s="18">
        <v>111.95</v>
      </c>
      <c r="E102" s="18">
        <v>3.26</v>
      </c>
      <c r="F102" s="18">
        <v>0</v>
      </c>
      <c r="G102" s="18">
        <v>0</v>
      </c>
      <c r="H102" s="18">
        <v>0</v>
      </c>
    </row>
    <row r="103" spans="1:8" x14ac:dyDescent="0.2">
      <c r="A103" s="37">
        <v>1650</v>
      </c>
      <c r="B103" s="19">
        <v>1659.99</v>
      </c>
      <c r="C103" s="18">
        <v>434.78</v>
      </c>
      <c r="D103" s="18">
        <v>116.95</v>
      </c>
      <c r="E103" s="18">
        <v>7.26</v>
      </c>
      <c r="F103" s="18">
        <v>0</v>
      </c>
      <c r="G103" s="18">
        <v>0</v>
      </c>
      <c r="H103" s="18">
        <v>0</v>
      </c>
    </row>
    <row r="104" spans="1:8" x14ac:dyDescent="0.2">
      <c r="A104" s="37">
        <v>1660</v>
      </c>
      <c r="B104" s="19">
        <v>1669.99</v>
      </c>
      <c r="C104" s="18">
        <v>441.78</v>
      </c>
      <c r="D104" s="18">
        <v>121.95</v>
      </c>
      <c r="E104" s="18">
        <v>11.26</v>
      </c>
      <c r="F104" s="18">
        <v>0</v>
      </c>
      <c r="G104" s="18">
        <v>0</v>
      </c>
      <c r="H104" s="18">
        <v>0</v>
      </c>
    </row>
    <row r="105" spans="1:8" x14ac:dyDescent="0.2">
      <c r="A105" s="37">
        <v>1670</v>
      </c>
      <c r="B105" s="19">
        <v>1679.99</v>
      </c>
      <c r="C105" s="18">
        <v>448.78</v>
      </c>
      <c r="D105" s="18">
        <v>126.95</v>
      </c>
      <c r="E105" s="18">
        <v>15.26</v>
      </c>
      <c r="F105" s="18">
        <v>0</v>
      </c>
      <c r="G105" s="18">
        <v>0</v>
      </c>
      <c r="H105" s="18">
        <v>0</v>
      </c>
    </row>
    <row r="106" spans="1:8" x14ac:dyDescent="0.2">
      <c r="A106" s="37">
        <v>1680</v>
      </c>
      <c r="B106" s="19">
        <v>1689.99</v>
      </c>
      <c r="C106" s="18">
        <v>455.78</v>
      </c>
      <c r="D106" s="18">
        <v>131.94999999999999</v>
      </c>
      <c r="E106" s="18">
        <v>19.260000000000002</v>
      </c>
      <c r="F106" s="18">
        <v>0</v>
      </c>
      <c r="G106" s="18">
        <v>0</v>
      </c>
      <c r="H106" s="18">
        <v>0</v>
      </c>
    </row>
    <row r="107" spans="1:8" x14ac:dyDescent="0.2">
      <c r="A107" s="37">
        <v>1690</v>
      </c>
      <c r="B107" s="19">
        <v>1699.99</v>
      </c>
      <c r="C107" s="18">
        <v>462.78</v>
      </c>
      <c r="D107" s="18">
        <v>136.94999999999999</v>
      </c>
      <c r="E107" s="18">
        <v>23.26</v>
      </c>
      <c r="F107" s="18">
        <v>0</v>
      </c>
      <c r="G107" s="18">
        <v>0</v>
      </c>
      <c r="H107" s="18">
        <v>0</v>
      </c>
    </row>
    <row r="108" spans="1:8" x14ac:dyDescent="0.2">
      <c r="A108" s="37">
        <v>1700</v>
      </c>
      <c r="B108" s="19">
        <v>1709.99</v>
      </c>
      <c r="C108" s="18">
        <v>469.78</v>
      </c>
      <c r="D108" s="18">
        <v>141.94999999999999</v>
      </c>
      <c r="E108" s="18">
        <v>27.26</v>
      </c>
      <c r="F108" s="18">
        <v>0</v>
      </c>
      <c r="G108" s="18">
        <v>0</v>
      </c>
      <c r="H108" s="18">
        <v>0</v>
      </c>
    </row>
    <row r="109" spans="1:8" x14ac:dyDescent="0.2">
      <c r="A109" s="37">
        <v>1710</v>
      </c>
      <c r="B109" s="19">
        <v>1719.99</v>
      </c>
      <c r="C109" s="18">
        <v>476.78</v>
      </c>
      <c r="D109" s="18">
        <v>146.94999999999999</v>
      </c>
      <c r="E109" s="18">
        <v>31.26</v>
      </c>
      <c r="F109" s="18">
        <v>0</v>
      </c>
      <c r="G109" s="18">
        <v>0</v>
      </c>
      <c r="H109" s="18">
        <v>0</v>
      </c>
    </row>
    <row r="110" spans="1:8" x14ac:dyDescent="0.2">
      <c r="A110" s="37">
        <v>1720</v>
      </c>
      <c r="B110" s="19">
        <v>1729.99</v>
      </c>
      <c r="C110" s="18">
        <v>483.78</v>
      </c>
      <c r="D110" s="18">
        <v>151.94999999999999</v>
      </c>
      <c r="E110" s="18">
        <v>35.26</v>
      </c>
      <c r="F110" s="18">
        <v>0</v>
      </c>
      <c r="G110" s="18">
        <v>0</v>
      </c>
      <c r="H110" s="18">
        <v>0</v>
      </c>
    </row>
    <row r="111" spans="1:8" x14ac:dyDescent="0.2">
      <c r="A111" s="37">
        <v>1730</v>
      </c>
      <c r="B111" s="19">
        <v>1739.99</v>
      </c>
      <c r="C111" s="18">
        <v>490.78</v>
      </c>
      <c r="D111" s="18">
        <v>156.94999999999999</v>
      </c>
      <c r="E111" s="18">
        <v>39.26</v>
      </c>
      <c r="F111" s="18">
        <v>0</v>
      </c>
      <c r="G111" s="18">
        <v>0</v>
      </c>
      <c r="H111" s="18">
        <v>0</v>
      </c>
    </row>
    <row r="112" spans="1:8" x14ac:dyDescent="0.2">
      <c r="A112" s="37">
        <v>1740</v>
      </c>
      <c r="B112" s="19">
        <v>1749.99</v>
      </c>
      <c r="C112" s="18">
        <v>497.78</v>
      </c>
      <c r="D112" s="18">
        <v>161.94999999999999</v>
      </c>
      <c r="E112" s="18">
        <v>43.26</v>
      </c>
      <c r="F112" s="18">
        <v>0</v>
      </c>
      <c r="G112" s="18">
        <v>0</v>
      </c>
      <c r="H112" s="18">
        <v>0</v>
      </c>
    </row>
    <row r="113" spans="1:8" x14ac:dyDescent="0.2">
      <c r="A113" s="37">
        <v>1750</v>
      </c>
      <c r="B113" s="19">
        <v>1759.99</v>
      </c>
      <c r="C113" s="18">
        <v>504.78</v>
      </c>
      <c r="D113" s="18">
        <v>166.95</v>
      </c>
      <c r="E113" s="18">
        <v>47.26</v>
      </c>
      <c r="F113" s="18">
        <v>0</v>
      </c>
      <c r="G113" s="18">
        <v>0</v>
      </c>
      <c r="H113" s="18">
        <v>0</v>
      </c>
    </row>
    <row r="114" spans="1:8" x14ac:dyDescent="0.2">
      <c r="A114" s="37">
        <v>1760</v>
      </c>
      <c r="B114" s="19">
        <v>1769.99</v>
      </c>
      <c r="C114" s="18">
        <v>511.78</v>
      </c>
      <c r="D114" s="18">
        <v>171.95</v>
      </c>
      <c r="E114" s="18">
        <v>51.26</v>
      </c>
      <c r="F114" s="18">
        <v>0</v>
      </c>
      <c r="G114" s="18">
        <v>0</v>
      </c>
      <c r="H114" s="18">
        <v>0</v>
      </c>
    </row>
    <row r="115" spans="1:8" x14ac:dyDescent="0.2">
      <c r="A115" s="37">
        <v>1770</v>
      </c>
      <c r="B115" s="19">
        <v>1779.99</v>
      </c>
      <c r="C115" s="18">
        <v>518.78</v>
      </c>
      <c r="D115" s="18">
        <v>176.95</v>
      </c>
      <c r="E115" s="18">
        <v>55.26</v>
      </c>
      <c r="F115" s="18">
        <v>0</v>
      </c>
      <c r="G115" s="18">
        <v>0</v>
      </c>
      <c r="H115" s="18">
        <v>0</v>
      </c>
    </row>
    <row r="116" spans="1:8" x14ac:dyDescent="0.2">
      <c r="A116" s="37">
        <v>1780</v>
      </c>
      <c r="B116" s="19">
        <v>1789.99</v>
      </c>
      <c r="C116" s="18">
        <v>525.78</v>
      </c>
      <c r="D116" s="18">
        <v>181.95</v>
      </c>
      <c r="E116" s="18">
        <v>59.26</v>
      </c>
      <c r="F116" s="18">
        <v>0</v>
      </c>
      <c r="G116" s="18">
        <v>0</v>
      </c>
      <c r="H116" s="18">
        <v>0</v>
      </c>
    </row>
    <row r="117" spans="1:8" x14ac:dyDescent="0.2">
      <c r="A117" s="37">
        <v>1790</v>
      </c>
      <c r="B117" s="19">
        <v>1799.99</v>
      </c>
      <c r="C117" s="18">
        <v>532.78</v>
      </c>
      <c r="D117" s="18">
        <v>186.95</v>
      </c>
      <c r="E117" s="18">
        <v>63.26</v>
      </c>
      <c r="F117" s="18">
        <v>0</v>
      </c>
      <c r="G117" s="18">
        <v>0</v>
      </c>
      <c r="H117" s="18">
        <v>0</v>
      </c>
    </row>
    <row r="118" spans="1:8" x14ac:dyDescent="0.2">
      <c r="A118" s="37">
        <v>1800</v>
      </c>
      <c r="B118" s="19">
        <v>1809.99</v>
      </c>
      <c r="C118" s="18">
        <v>539.78</v>
      </c>
      <c r="D118" s="18">
        <v>191.95</v>
      </c>
      <c r="E118" s="18">
        <v>67.260000000000005</v>
      </c>
      <c r="F118" s="18">
        <v>0</v>
      </c>
      <c r="G118" s="18">
        <v>0</v>
      </c>
      <c r="H118" s="18">
        <v>0</v>
      </c>
    </row>
    <row r="119" spans="1:8" x14ac:dyDescent="0.2">
      <c r="A119" s="37">
        <v>1810</v>
      </c>
      <c r="B119" s="19">
        <v>1819.99</v>
      </c>
      <c r="C119" s="18">
        <v>546.78</v>
      </c>
      <c r="D119" s="18">
        <v>196.95</v>
      </c>
      <c r="E119" s="18">
        <v>71.260000000000005</v>
      </c>
      <c r="F119" s="18">
        <v>0</v>
      </c>
      <c r="G119" s="18">
        <v>0</v>
      </c>
      <c r="H119" s="18">
        <v>0</v>
      </c>
    </row>
    <row r="120" spans="1:8" x14ac:dyDescent="0.2">
      <c r="A120" s="37">
        <v>1820</v>
      </c>
      <c r="B120" s="19">
        <v>1829.99</v>
      </c>
      <c r="C120" s="18">
        <v>553.78</v>
      </c>
      <c r="D120" s="18">
        <v>201.95</v>
      </c>
      <c r="E120" s="18">
        <v>75.260000000000005</v>
      </c>
      <c r="F120" s="18">
        <v>0</v>
      </c>
      <c r="G120" s="18">
        <v>0</v>
      </c>
      <c r="H120" s="18">
        <v>0</v>
      </c>
    </row>
    <row r="121" spans="1:8" x14ac:dyDescent="0.2">
      <c r="A121" s="37">
        <v>1830</v>
      </c>
      <c r="B121" s="19">
        <v>1839.99</v>
      </c>
      <c r="C121" s="18">
        <v>560.78</v>
      </c>
      <c r="D121" s="18">
        <v>206.95</v>
      </c>
      <c r="E121" s="18">
        <v>79.260000000000005</v>
      </c>
      <c r="F121" s="18">
        <v>0</v>
      </c>
      <c r="G121" s="18">
        <v>0</v>
      </c>
      <c r="H121" s="18">
        <v>0</v>
      </c>
    </row>
    <row r="122" spans="1:8" x14ac:dyDescent="0.2">
      <c r="A122" s="37">
        <v>1840</v>
      </c>
      <c r="B122" s="19">
        <v>1849.99</v>
      </c>
      <c r="C122" s="18">
        <v>567.78</v>
      </c>
      <c r="D122" s="18">
        <v>211.95</v>
      </c>
      <c r="E122" s="18">
        <v>83.26</v>
      </c>
      <c r="F122" s="18">
        <v>0</v>
      </c>
      <c r="G122" s="18">
        <v>0</v>
      </c>
      <c r="H122" s="18">
        <v>0</v>
      </c>
    </row>
    <row r="123" spans="1:8" x14ac:dyDescent="0.2">
      <c r="A123" s="37">
        <v>1850</v>
      </c>
      <c r="B123" s="19">
        <v>1859.99</v>
      </c>
      <c r="C123" s="18">
        <v>574.78</v>
      </c>
      <c r="D123" s="18">
        <v>216.95</v>
      </c>
      <c r="E123" s="18">
        <v>87.26</v>
      </c>
      <c r="F123" s="18">
        <v>0.73</v>
      </c>
      <c r="G123" s="18">
        <v>0</v>
      </c>
      <c r="H123" s="18">
        <v>0</v>
      </c>
    </row>
    <row r="124" spans="1:8" x14ac:dyDescent="0.2">
      <c r="A124" s="37">
        <v>1860</v>
      </c>
      <c r="B124" s="19">
        <v>1869.99</v>
      </c>
      <c r="C124" s="18">
        <v>581.78</v>
      </c>
      <c r="D124" s="18">
        <v>221.95</v>
      </c>
      <c r="E124" s="18">
        <v>91.26</v>
      </c>
      <c r="F124" s="18">
        <v>3.73</v>
      </c>
      <c r="G124" s="18">
        <v>0</v>
      </c>
      <c r="H124" s="18">
        <v>0</v>
      </c>
    </row>
    <row r="125" spans="1:8" x14ac:dyDescent="0.2">
      <c r="A125" s="37">
        <v>1870</v>
      </c>
      <c r="B125" s="19">
        <v>1879.99</v>
      </c>
      <c r="C125" s="18">
        <v>588.78</v>
      </c>
      <c r="D125" s="18">
        <v>226.95</v>
      </c>
      <c r="E125" s="18">
        <v>95.26</v>
      </c>
      <c r="F125" s="18">
        <v>6.73</v>
      </c>
      <c r="G125" s="18">
        <v>0</v>
      </c>
      <c r="H125" s="18">
        <v>0</v>
      </c>
    </row>
    <row r="126" spans="1:8" x14ac:dyDescent="0.2">
      <c r="A126" s="37">
        <v>1880</v>
      </c>
      <c r="B126" s="19">
        <v>1889.99</v>
      </c>
      <c r="C126" s="18">
        <v>595.78</v>
      </c>
      <c r="D126" s="18">
        <v>231.95</v>
      </c>
      <c r="E126" s="18">
        <v>99.26</v>
      </c>
      <c r="F126" s="18">
        <v>9.73</v>
      </c>
      <c r="G126" s="18">
        <v>0</v>
      </c>
      <c r="H126" s="18">
        <v>0</v>
      </c>
    </row>
    <row r="127" spans="1:8" x14ac:dyDescent="0.2">
      <c r="A127" s="37">
        <v>1890</v>
      </c>
      <c r="B127" s="19">
        <v>1899.99</v>
      </c>
      <c r="C127" s="18">
        <v>602.78</v>
      </c>
      <c r="D127" s="18">
        <v>236.95</v>
      </c>
      <c r="E127" s="18">
        <v>103.26</v>
      </c>
      <c r="F127" s="18">
        <v>12.73</v>
      </c>
      <c r="G127" s="18">
        <v>0</v>
      </c>
      <c r="H127" s="18">
        <v>0</v>
      </c>
    </row>
    <row r="128" spans="1:8" x14ac:dyDescent="0.2">
      <c r="A128" s="37">
        <v>1900</v>
      </c>
      <c r="B128" s="19">
        <v>1909.99</v>
      </c>
      <c r="C128" s="18">
        <v>609.78</v>
      </c>
      <c r="D128" s="18">
        <v>241.95</v>
      </c>
      <c r="E128" s="18">
        <v>107.26</v>
      </c>
      <c r="F128" s="18">
        <v>15.73</v>
      </c>
      <c r="G128" s="18">
        <v>0</v>
      </c>
      <c r="H128" s="18">
        <v>0</v>
      </c>
    </row>
    <row r="129" spans="1:8" x14ac:dyDescent="0.2">
      <c r="A129" s="37">
        <v>1910</v>
      </c>
      <c r="B129" s="19">
        <v>1919.99</v>
      </c>
      <c r="C129" s="18">
        <v>616.78</v>
      </c>
      <c r="D129" s="18">
        <v>246.95</v>
      </c>
      <c r="E129" s="18">
        <v>111.26</v>
      </c>
      <c r="F129" s="18">
        <v>18.73</v>
      </c>
      <c r="G129" s="18">
        <v>0</v>
      </c>
      <c r="H129" s="18">
        <v>0</v>
      </c>
    </row>
    <row r="130" spans="1:8" x14ac:dyDescent="0.2">
      <c r="A130" s="37">
        <v>1920</v>
      </c>
      <c r="B130" s="19">
        <v>1929.99</v>
      </c>
      <c r="C130" s="18">
        <v>623.78</v>
      </c>
      <c r="D130" s="18">
        <v>251.95</v>
      </c>
      <c r="E130" s="18">
        <v>115.26</v>
      </c>
      <c r="F130" s="18">
        <v>21.73</v>
      </c>
      <c r="G130" s="18">
        <v>0</v>
      </c>
      <c r="H130" s="18">
        <v>0</v>
      </c>
    </row>
    <row r="131" spans="1:8" x14ac:dyDescent="0.2">
      <c r="A131" s="37">
        <v>1930</v>
      </c>
      <c r="B131" s="19">
        <v>1939.99</v>
      </c>
      <c r="C131" s="18">
        <v>630.78</v>
      </c>
      <c r="D131" s="18">
        <v>256.95</v>
      </c>
      <c r="E131" s="18">
        <v>119.26</v>
      </c>
      <c r="F131" s="18">
        <v>24.73</v>
      </c>
      <c r="G131" s="18">
        <v>0</v>
      </c>
      <c r="H131" s="18">
        <v>0</v>
      </c>
    </row>
    <row r="132" spans="1:8" x14ac:dyDescent="0.2">
      <c r="A132" s="37">
        <v>1940</v>
      </c>
      <c r="B132" s="19">
        <v>1949.99</v>
      </c>
      <c r="C132" s="18">
        <v>637.78</v>
      </c>
      <c r="D132" s="18">
        <v>261.95</v>
      </c>
      <c r="E132" s="18">
        <v>123.26</v>
      </c>
      <c r="F132" s="18">
        <v>27.73</v>
      </c>
      <c r="G132" s="18">
        <v>0</v>
      </c>
      <c r="H132" s="18">
        <v>0</v>
      </c>
    </row>
    <row r="133" spans="1:8" x14ac:dyDescent="0.2">
      <c r="A133" s="37">
        <v>1950</v>
      </c>
      <c r="B133" s="19">
        <v>1959.99</v>
      </c>
      <c r="C133" s="18">
        <v>644.78</v>
      </c>
      <c r="D133" s="18">
        <v>266.95</v>
      </c>
      <c r="E133" s="18">
        <v>127.26</v>
      </c>
      <c r="F133" s="18">
        <v>30.73</v>
      </c>
      <c r="G133" s="18">
        <v>0</v>
      </c>
      <c r="H133" s="18">
        <v>0</v>
      </c>
    </row>
    <row r="134" spans="1:8" x14ac:dyDescent="0.2">
      <c r="A134" s="37">
        <v>1960</v>
      </c>
      <c r="B134" s="19">
        <v>1969.99</v>
      </c>
      <c r="C134" s="18">
        <v>651.78</v>
      </c>
      <c r="D134" s="18">
        <v>271.95</v>
      </c>
      <c r="E134" s="18">
        <v>131.26</v>
      </c>
      <c r="F134" s="18">
        <v>33.729999999999997</v>
      </c>
      <c r="G134" s="18">
        <v>0</v>
      </c>
      <c r="H134" s="18">
        <v>0</v>
      </c>
    </row>
    <row r="135" spans="1:8" x14ac:dyDescent="0.2">
      <c r="A135" s="37">
        <v>1970</v>
      </c>
      <c r="B135" s="19">
        <v>1979.99</v>
      </c>
      <c r="C135" s="18">
        <v>658.78</v>
      </c>
      <c r="D135" s="18">
        <v>276.95</v>
      </c>
      <c r="E135" s="18">
        <v>135.26</v>
      </c>
      <c r="F135" s="18">
        <v>36.729999999999997</v>
      </c>
      <c r="G135" s="18">
        <v>0</v>
      </c>
      <c r="H135" s="18">
        <v>0</v>
      </c>
    </row>
    <row r="136" spans="1:8" x14ac:dyDescent="0.2">
      <c r="A136" s="37">
        <v>1980</v>
      </c>
      <c r="B136" s="19">
        <v>1989.99</v>
      </c>
      <c r="C136" s="18">
        <v>665.78</v>
      </c>
      <c r="D136" s="18">
        <v>281.95</v>
      </c>
      <c r="E136" s="18">
        <v>139.26</v>
      </c>
      <c r="F136" s="18">
        <v>39.729999999999997</v>
      </c>
      <c r="G136" s="18">
        <v>0</v>
      </c>
      <c r="H136" s="18">
        <v>0</v>
      </c>
    </row>
    <row r="137" spans="1:8" x14ac:dyDescent="0.2">
      <c r="A137" s="37">
        <v>1990</v>
      </c>
      <c r="B137" s="19">
        <v>1999.99</v>
      </c>
      <c r="C137" s="18">
        <v>672.78</v>
      </c>
      <c r="D137" s="18">
        <v>286.95</v>
      </c>
      <c r="E137" s="18">
        <v>143.26</v>
      </c>
      <c r="F137" s="18">
        <v>42.73</v>
      </c>
      <c r="G137" s="18">
        <v>0</v>
      </c>
      <c r="H137" s="18">
        <v>0</v>
      </c>
    </row>
    <row r="138" spans="1:8" x14ac:dyDescent="0.2">
      <c r="A138" s="37">
        <v>2000</v>
      </c>
      <c r="B138" s="19">
        <v>2009.99</v>
      </c>
      <c r="C138" s="18">
        <v>679.78</v>
      </c>
      <c r="D138" s="18">
        <v>291.95</v>
      </c>
      <c r="E138" s="18">
        <v>147.26</v>
      </c>
      <c r="F138" s="18">
        <v>45.73</v>
      </c>
      <c r="G138" s="18">
        <v>0</v>
      </c>
      <c r="H138" s="18">
        <v>0</v>
      </c>
    </row>
    <row r="139" spans="1:8" x14ac:dyDescent="0.2">
      <c r="A139" s="37">
        <v>2010</v>
      </c>
      <c r="B139" s="19">
        <v>2019.99</v>
      </c>
      <c r="C139" s="18">
        <v>686.78</v>
      </c>
      <c r="D139" s="18">
        <v>296.95</v>
      </c>
      <c r="E139" s="18">
        <v>151.26</v>
      </c>
      <c r="F139" s="18">
        <v>48.73</v>
      </c>
      <c r="G139" s="18">
        <v>0</v>
      </c>
      <c r="H139" s="18">
        <v>0</v>
      </c>
    </row>
    <row r="140" spans="1:8" x14ac:dyDescent="0.2">
      <c r="A140" s="37">
        <v>2020</v>
      </c>
      <c r="B140" s="19">
        <v>2029.99</v>
      </c>
      <c r="C140" s="18">
        <v>693.78</v>
      </c>
      <c r="D140" s="18">
        <v>301.95</v>
      </c>
      <c r="E140" s="18">
        <v>155.26</v>
      </c>
      <c r="F140" s="18">
        <v>51.73</v>
      </c>
      <c r="G140" s="18">
        <v>0</v>
      </c>
      <c r="H140" s="18">
        <v>0</v>
      </c>
    </row>
    <row r="141" spans="1:8" x14ac:dyDescent="0.2">
      <c r="A141" s="37">
        <v>2030</v>
      </c>
      <c r="B141" s="19">
        <v>2039.99</v>
      </c>
      <c r="C141" s="18">
        <v>700.78</v>
      </c>
      <c r="D141" s="18">
        <v>306.95</v>
      </c>
      <c r="E141" s="18">
        <v>159.26</v>
      </c>
      <c r="F141" s="18">
        <v>54.73</v>
      </c>
      <c r="G141" s="18">
        <v>0</v>
      </c>
      <c r="H141" s="18">
        <v>0</v>
      </c>
    </row>
    <row r="142" spans="1:8" x14ac:dyDescent="0.2">
      <c r="A142" s="37">
        <v>2040</v>
      </c>
      <c r="B142" s="19">
        <v>2049.9899999999998</v>
      </c>
      <c r="C142" s="18">
        <v>707.78</v>
      </c>
      <c r="D142" s="18">
        <v>311.95</v>
      </c>
      <c r="E142" s="18">
        <v>163.26</v>
      </c>
      <c r="F142" s="18">
        <v>57.73</v>
      </c>
      <c r="G142" s="18">
        <v>0</v>
      </c>
      <c r="H142" s="18">
        <v>0</v>
      </c>
    </row>
    <row r="143" spans="1:8" x14ac:dyDescent="0.2">
      <c r="A143" s="37">
        <v>2050</v>
      </c>
      <c r="B143" s="19">
        <v>2059.9899999999998</v>
      </c>
      <c r="C143" s="18">
        <v>714.78</v>
      </c>
      <c r="D143" s="18">
        <v>316.95</v>
      </c>
      <c r="E143" s="18">
        <v>167.26</v>
      </c>
      <c r="F143" s="18">
        <v>60.73</v>
      </c>
      <c r="G143" s="18">
        <v>0</v>
      </c>
      <c r="H143" s="18">
        <v>0</v>
      </c>
    </row>
    <row r="144" spans="1:8" x14ac:dyDescent="0.2">
      <c r="A144" s="37">
        <v>2060</v>
      </c>
      <c r="B144" s="19">
        <v>2069.9899999999998</v>
      </c>
      <c r="C144" s="18">
        <v>721.78</v>
      </c>
      <c r="D144" s="18">
        <v>321.95</v>
      </c>
      <c r="E144" s="18">
        <v>171.26</v>
      </c>
      <c r="F144" s="18">
        <v>63.73</v>
      </c>
      <c r="G144" s="18">
        <v>0</v>
      </c>
      <c r="H144" s="18">
        <v>0</v>
      </c>
    </row>
    <row r="145" spans="1:8" x14ac:dyDescent="0.2">
      <c r="A145" s="37">
        <v>2070</v>
      </c>
      <c r="B145" s="19">
        <v>2079.9899999999998</v>
      </c>
      <c r="C145" s="18">
        <v>728.78</v>
      </c>
      <c r="D145" s="18">
        <v>326.95</v>
      </c>
      <c r="E145" s="18">
        <v>175.26</v>
      </c>
      <c r="F145" s="18">
        <v>66.73</v>
      </c>
      <c r="G145" s="18">
        <v>1.34</v>
      </c>
      <c r="H145" s="18">
        <v>0</v>
      </c>
    </row>
    <row r="146" spans="1:8" x14ac:dyDescent="0.2">
      <c r="A146" s="37">
        <v>2080</v>
      </c>
      <c r="B146" s="19">
        <v>2089.9899999999998</v>
      </c>
      <c r="C146" s="18">
        <v>735.78</v>
      </c>
      <c r="D146" s="18">
        <v>331.95</v>
      </c>
      <c r="E146" s="18">
        <v>179.26</v>
      </c>
      <c r="F146" s="18">
        <v>69.73</v>
      </c>
      <c r="G146" s="18">
        <v>3.34</v>
      </c>
      <c r="H146" s="18">
        <v>0</v>
      </c>
    </row>
    <row r="147" spans="1:8" x14ac:dyDescent="0.2">
      <c r="A147" s="37">
        <v>2090</v>
      </c>
      <c r="B147" s="19">
        <v>2099.9899999999998</v>
      </c>
      <c r="C147" s="18">
        <v>742.78</v>
      </c>
      <c r="D147" s="18">
        <v>336.95</v>
      </c>
      <c r="E147" s="18">
        <v>183.26</v>
      </c>
      <c r="F147" s="18">
        <v>72.73</v>
      </c>
      <c r="G147" s="18">
        <v>5.34</v>
      </c>
      <c r="H147" s="18">
        <v>0</v>
      </c>
    </row>
    <row r="148" spans="1:8" x14ac:dyDescent="0.2">
      <c r="A148" s="37">
        <v>2100</v>
      </c>
      <c r="B148" s="19">
        <v>2109.9899999999998</v>
      </c>
      <c r="C148" s="18">
        <v>749.78</v>
      </c>
      <c r="D148" s="18">
        <v>341.95</v>
      </c>
      <c r="E148" s="18">
        <v>187.26</v>
      </c>
      <c r="F148" s="18">
        <v>75.73</v>
      </c>
      <c r="G148" s="18">
        <v>7.34</v>
      </c>
      <c r="H148" s="18">
        <v>0</v>
      </c>
    </row>
    <row r="149" spans="1:8" x14ac:dyDescent="0.2">
      <c r="A149" s="37">
        <v>2110</v>
      </c>
      <c r="B149" s="19">
        <v>2119.9899999999998</v>
      </c>
      <c r="C149" s="18">
        <v>756.78</v>
      </c>
      <c r="D149" s="18">
        <v>346.95</v>
      </c>
      <c r="E149" s="18">
        <v>191.26</v>
      </c>
      <c r="F149" s="18">
        <v>78.73</v>
      </c>
      <c r="G149" s="18">
        <v>9.34</v>
      </c>
      <c r="H149" s="18">
        <v>0</v>
      </c>
    </row>
    <row r="150" spans="1:8" x14ac:dyDescent="0.2">
      <c r="A150" s="37">
        <v>2120</v>
      </c>
      <c r="B150" s="19">
        <v>2129.9899999999998</v>
      </c>
      <c r="C150" s="18">
        <v>763.78</v>
      </c>
      <c r="D150" s="18">
        <v>351.95</v>
      </c>
      <c r="E150" s="18">
        <v>195.26</v>
      </c>
      <c r="F150" s="18">
        <v>81.73</v>
      </c>
      <c r="G150" s="18">
        <v>11.34</v>
      </c>
      <c r="H150" s="18">
        <v>0</v>
      </c>
    </row>
    <row r="151" spans="1:8" x14ac:dyDescent="0.2">
      <c r="A151" s="37">
        <v>2130</v>
      </c>
      <c r="B151" s="19">
        <v>2139.9899999999998</v>
      </c>
      <c r="C151" s="18">
        <v>770.78</v>
      </c>
      <c r="D151" s="18">
        <v>356.95</v>
      </c>
      <c r="E151" s="18">
        <v>199.26</v>
      </c>
      <c r="F151" s="18">
        <v>84.73</v>
      </c>
      <c r="G151" s="18">
        <v>13.34</v>
      </c>
      <c r="H151" s="18">
        <v>0</v>
      </c>
    </row>
    <row r="152" spans="1:8" x14ac:dyDescent="0.2">
      <c r="A152" s="37">
        <v>2140</v>
      </c>
      <c r="B152" s="19">
        <v>2149.9899999999998</v>
      </c>
      <c r="C152" s="18">
        <v>777.78</v>
      </c>
      <c r="D152" s="18">
        <v>361.95</v>
      </c>
      <c r="E152" s="18">
        <v>203.26</v>
      </c>
      <c r="F152" s="18">
        <v>87.73</v>
      </c>
      <c r="G152" s="18">
        <v>15.34</v>
      </c>
      <c r="H152" s="18">
        <v>0</v>
      </c>
    </row>
    <row r="153" spans="1:8" x14ac:dyDescent="0.2">
      <c r="A153" s="37">
        <v>2150</v>
      </c>
      <c r="B153" s="19">
        <v>2159.9899999999998</v>
      </c>
      <c r="C153" s="18">
        <v>784.78</v>
      </c>
      <c r="D153" s="18">
        <v>366.95</v>
      </c>
      <c r="E153" s="18">
        <v>207.26</v>
      </c>
      <c r="F153" s="18">
        <v>90.73</v>
      </c>
      <c r="G153" s="18">
        <v>17.34</v>
      </c>
      <c r="H153" s="18">
        <v>0</v>
      </c>
    </row>
    <row r="154" spans="1:8" x14ac:dyDescent="0.2">
      <c r="A154" s="37">
        <v>2160</v>
      </c>
      <c r="B154" s="19">
        <v>2169.9899999999998</v>
      </c>
      <c r="C154" s="18">
        <v>791.78</v>
      </c>
      <c r="D154" s="18">
        <v>371.95</v>
      </c>
      <c r="E154" s="18">
        <v>211.26</v>
      </c>
      <c r="F154" s="18">
        <v>93.73</v>
      </c>
      <c r="G154" s="18">
        <v>19.34</v>
      </c>
      <c r="H154" s="18">
        <v>0</v>
      </c>
    </row>
    <row r="155" spans="1:8" x14ac:dyDescent="0.2">
      <c r="A155" s="37">
        <v>2170</v>
      </c>
      <c r="B155" s="19">
        <v>2179.9899999999998</v>
      </c>
      <c r="C155" s="18">
        <v>798.78</v>
      </c>
      <c r="D155" s="18">
        <v>376.95</v>
      </c>
      <c r="E155" s="18">
        <v>215.26</v>
      </c>
      <c r="F155" s="18">
        <v>96.73</v>
      </c>
      <c r="G155" s="18">
        <v>21.34</v>
      </c>
      <c r="H155" s="18">
        <v>0</v>
      </c>
    </row>
    <row r="156" spans="1:8" x14ac:dyDescent="0.2">
      <c r="A156" s="37">
        <v>2180</v>
      </c>
      <c r="B156" s="19">
        <v>2189.9899999999998</v>
      </c>
      <c r="C156" s="18">
        <v>805.78</v>
      </c>
      <c r="D156" s="18">
        <v>381.95</v>
      </c>
      <c r="E156" s="18">
        <v>219.26</v>
      </c>
      <c r="F156" s="18">
        <v>99.73</v>
      </c>
      <c r="G156" s="18">
        <v>23.34</v>
      </c>
      <c r="H156" s="18">
        <v>0</v>
      </c>
    </row>
    <row r="157" spans="1:8" x14ac:dyDescent="0.2">
      <c r="A157" s="37">
        <v>2190</v>
      </c>
      <c r="B157" s="19">
        <v>2199.9899999999998</v>
      </c>
      <c r="C157" s="18">
        <v>812.78</v>
      </c>
      <c r="D157" s="18">
        <v>386.95</v>
      </c>
      <c r="E157" s="18">
        <v>223.26</v>
      </c>
      <c r="F157" s="18">
        <v>102.73</v>
      </c>
      <c r="G157" s="18">
        <v>25.34</v>
      </c>
      <c r="H157" s="18">
        <v>0</v>
      </c>
    </row>
    <row r="158" spans="1:8" x14ac:dyDescent="0.2">
      <c r="A158" s="37">
        <v>2200</v>
      </c>
      <c r="B158" s="19">
        <v>2209.9899999999998</v>
      </c>
      <c r="C158" s="18">
        <v>819.78</v>
      </c>
      <c r="D158" s="18">
        <v>391.95</v>
      </c>
      <c r="E158" s="18">
        <v>227.26</v>
      </c>
      <c r="F158" s="18">
        <v>105.73</v>
      </c>
      <c r="G158" s="18">
        <v>27.34</v>
      </c>
      <c r="H158" s="18">
        <v>0</v>
      </c>
    </row>
    <row r="159" spans="1:8" x14ac:dyDescent="0.2">
      <c r="A159" s="37">
        <v>2210</v>
      </c>
      <c r="B159" s="19">
        <v>2219.9899999999998</v>
      </c>
      <c r="C159" s="18">
        <v>826.78</v>
      </c>
      <c r="D159" s="18">
        <v>396.95</v>
      </c>
      <c r="E159" s="18">
        <v>231.26</v>
      </c>
      <c r="F159" s="18">
        <v>108.73</v>
      </c>
      <c r="G159" s="18">
        <v>29.34</v>
      </c>
      <c r="H159" s="18">
        <v>0</v>
      </c>
    </row>
    <row r="160" spans="1:8" x14ac:dyDescent="0.2">
      <c r="A160" s="37">
        <v>2220</v>
      </c>
      <c r="B160" s="19">
        <v>2229.9899999999998</v>
      </c>
      <c r="C160" s="18">
        <v>833.78</v>
      </c>
      <c r="D160" s="18">
        <v>401.95</v>
      </c>
      <c r="E160" s="18">
        <v>235.26</v>
      </c>
      <c r="F160" s="18">
        <v>111.73</v>
      </c>
      <c r="G160" s="18">
        <v>31.34</v>
      </c>
      <c r="H160" s="18">
        <v>0</v>
      </c>
    </row>
    <row r="161" spans="1:8" x14ac:dyDescent="0.2">
      <c r="A161" s="37">
        <v>2230</v>
      </c>
      <c r="B161" s="19">
        <v>2239.9899999999998</v>
      </c>
      <c r="C161" s="18">
        <v>840.78</v>
      </c>
      <c r="D161" s="18">
        <v>406.95</v>
      </c>
      <c r="E161" s="18">
        <v>239.26</v>
      </c>
      <c r="F161" s="18">
        <v>114.73</v>
      </c>
      <c r="G161" s="18">
        <v>33.340000000000003</v>
      </c>
      <c r="H161" s="18">
        <v>0</v>
      </c>
    </row>
    <row r="162" spans="1:8" x14ac:dyDescent="0.2">
      <c r="A162" s="37">
        <v>2240</v>
      </c>
      <c r="B162" s="19">
        <v>2249.9899999999998</v>
      </c>
      <c r="C162" s="18">
        <v>847.78</v>
      </c>
      <c r="D162" s="18">
        <v>411.95</v>
      </c>
      <c r="E162" s="18">
        <v>243.26</v>
      </c>
      <c r="F162" s="18">
        <v>117.73</v>
      </c>
      <c r="G162" s="18">
        <v>35.340000000000003</v>
      </c>
      <c r="H162" s="18">
        <v>0</v>
      </c>
    </row>
    <row r="163" spans="1:8" x14ac:dyDescent="0.2">
      <c r="A163" s="37">
        <v>2250</v>
      </c>
      <c r="B163" s="19">
        <v>2259.9899999999998</v>
      </c>
      <c r="C163" s="18">
        <v>854.78</v>
      </c>
      <c r="D163" s="18">
        <v>416.95</v>
      </c>
      <c r="E163" s="18">
        <v>247.26</v>
      </c>
      <c r="F163" s="18">
        <v>120.73</v>
      </c>
      <c r="G163" s="18">
        <v>37.340000000000003</v>
      </c>
      <c r="H163" s="18">
        <v>0</v>
      </c>
    </row>
    <row r="164" spans="1:8" x14ac:dyDescent="0.2">
      <c r="A164" s="37">
        <v>2260</v>
      </c>
      <c r="B164" s="19">
        <v>2269.9899999999998</v>
      </c>
      <c r="C164" s="18">
        <v>861.78</v>
      </c>
      <c r="D164" s="18">
        <v>421.95</v>
      </c>
      <c r="E164" s="18">
        <v>251.26</v>
      </c>
      <c r="F164" s="18">
        <v>123.73</v>
      </c>
      <c r="G164" s="18">
        <v>39.340000000000003</v>
      </c>
      <c r="H164" s="18">
        <v>0</v>
      </c>
    </row>
    <row r="165" spans="1:8" x14ac:dyDescent="0.2">
      <c r="A165" s="37">
        <v>2270</v>
      </c>
      <c r="B165" s="19">
        <v>2279.9899999999998</v>
      </c>
      <c r="C165" s="18">
        <v>868.78</v>
      </c>
      <c r="D165" s="18">
        <v>426.95</v>
      </c>
      <c r="E165" s="18">
        <v>255.26</v>
      </c>
      <c r="F165" s="18">
        <v>126.73</v>
      </c>
      <c r="G165" s="18">
        <v>41.34</v>
      </c>
      <c r="H165" s="18">
        <v>0</v>
      </c>
    </row>
    <row r="166" spans="1:8" x14ac:dyDescent="0.2">
      <c r="A166" s="37">
        <v>2280</v>
      </c>
      <c r="B166" s="19">
        <v>2289.9899999999998</v>
      </c>
      <c r="C166" s="18">
        <v>875.78</v>
      </c>
      <c r="D166" s="18">
        <v>431.95</v>
      </c>
      <c r="E166" s="18">
        <v>259.26</v>
      </c>
      <c r="F166" s="18">
        <v>129.72999999999999</v>
      </c>
      <c r="G166" s="18">
        <v>43.34</v>
      </c>
      <c r="H166" s="18">
        <v>0.1</v>
      </c>
    </row>
    <row r="167" spans="1:8" x14ac:dyDescent="0.2">
      <c r="A167" s="37">
        <v>2290</v>
      </c>
      <c r="B167" s="19">
        <v>2299.9899999999998</v>
      </c>
      <c r="C167" s="18">
        <v>882.78</v>
      </c>
      <c r="D167" s="18">
        <v>436.95</v>
      </c>
      <c r="E167" s="18">
        <v>263.26</v>
      </c>
      <c r="F167" s="18">
        <v>132.72999999999999</v>
      </c>
      <c r="G167" s="18">
        <v>45.34</v>
      </c>
      <c r="H167" s="18">
        <v>1.1000000000000001</v>
      </c>
    </row>
    <row r="168" spans="1:8" x14ac:dyDescent="0.2">
      <c r="A168" s="37">
        <v>2300</v>
      </c>
      <c r="B168" s="19">
        <v>2309.9899999999998</v>
      </c>
      <c r="C168" s="18">
        <v>889.78</v>
      </c>
      <c r="D168" s="18">
        <v>441.95</v>
      </c>
      <c r="E168" s="18">
        <v>267.26</v>
      </c>
      <c r="F168" s="18">
        <v>135.72999999999999</v>
      </c>
      <c r="G168" s="18">
        <v>47.34</v>
      </c>
      <c r="H168" s="18">
        <v>2.1</v>
      </c>
    </row>
    <row r="169" spans="1:8" x14ac:dyDescent="0.2">
      <c r="A169" s="37">
        <v>2310</v>
      </c>
      <c r="B169" s="19">
        <v>2319.9899999999998</v>
      </c>
      <c r="C169" s="18">
        <v>896.78</v>
      </c>
      <c r="D169" s="18">
        <v>446.95</v>
      </c>
      <c r="E169" s="18">
        <v>271.26</v>
      </c>
      <c r="F169" s="18">
        <v>138.72999999999999</v>
      </c>
      <c r="G169" s="18">
        <v>49.34</v>
      </c>
      <c r="H169" s="18">
        <v>3.1</v>
      </c>
    </row>
    <row r="170" spans="1:8" x14ac:dyDescent="0.2">
      <c r="A170" s="37">
        <v>2320</v>
      </c>
      <c r="B170" s="19">
        <v>2329.9899999999998</v>
      </c>
      <c r="C170" s="18">
        <v>903.78</v>
      </c>
      <c r="D170" s="18">
        <v>451.95</v>
      </c>
      <c r="E170" s="18">
        <v>275.26</v>
      </c>
      <c r="F170" s="18">
        <v>141.72999999999999</v>
      </c>
      <c r="G170" s="18">
        <v>51.34</v>
      </c>
      <c r="H170" s="18">
        <v>4.0999999999999996</v>
      </c>
    </row>
    <row r="171" spans="1:8" x14ac:dyDescent="0.2">
      <c r="A171" s="37">
        <v>2330</v>
      </c>
      <c r="B171" s="19">
        <v>2339.9899999999998</v>
      </c>
      <c r="C171" s="18">
        <v>910.78</v>
      </c>
      <c r="D171" s="18">
        <v>456.95</v>
      </c>
      <c r="E171" s="18">
        <v>279.26</v>
      </c>
      <c r="F171" s="18">
        <v>144.72999999999999</v>
      </c>
      <c r="G171" s="18">
        <v>53.34</v>
      </c>
      <c r="H171" s="18">
        <v>5.0999999999999996</v>
      </c>
    </row>
    <row r="172" spans="1:8" x14ac:dyDescent="0.2">
      <c r="A172" s="37">
        <v>2340</v>
      </c>
      <c r="B172" s="19">
        <v>2349.9899999999998</v>
      </c>
      <c r="C172" s="18">
        <v>917.78</v>
      </c>
      <c r="D172" s="18">
        <v>461.95</v>
      </c>
      <c r="E172" s="18">
        <v>283.26</v>
      </c>
      <c r="F172" s="18">
        <v>147.72999999999999</v>
      </c>
      <c r="G172" s="18">
        <v>55.34</v>
      </c>
      <c r="H172" s="18">
        <v>6.1</v>
      </c>
    </row>
    <row r="173" spans="1:8" x14ac:dyDescent="0.2">
      <c r="A173" s="37">
        <v>2350</v>
      </c>
      <c r="B173" s="19">
        <v>2359.9899999999998</v>
      </c>
      <c r="C173" s="18">
        <v>924.78</v>
      </c>
      <c r="D173" s="18">
        <v>466.95</v>
      </c>
      <c r="E173" s="18">
        <v>287.26</v>
      </c>
      <c r="F173" s="18">
        <v>150.72999999999999</v>
      </c>
      <c r="G173" s="18">
        <v>57.34</v>
      </c>
      <c r="H173" s="18">
        <v>7.1</v>
      </c>
    </row>
    <row r="174" spans="1:8" x14ac:dyDescent="0.2">
      <c r="A174" s="37">
        <v>2360</v>
      </c>
      <c r="B174" s="19">
        <v>2369.9899999999998</v>
      </c>
      <c r="C174" s="18">
        <v>931.78</v>
      </c>
      <c r="D174" s="18">
        <v>471.95</v>
      </c>
      <c r="E174" s="18">
        <v>291.26</v>
      </c>
      <c r="F174" s="18">
        <v>153.72999999999999</v>
      </c>
      <c r="G174" s="18">
        <v>59.34</v>
      </c>
      <c r="H174" s="18">
        <v>8.1</v>
      </c>
    </row>
    <row r="175" spans="1:8" x14ac:dyDescent="0.2">
      <c r="A175" s="37">
        <v>2370</v>
      </c>
      <c r="B175" s="19">
        <v>2379.9899999999998</v>
      </c>
      <c r="C175" s="18">
        <v>938.78</v>
      </c>
      <c r="D175" s="18">
        <v>476.95</v>
      </c>
      <c r="E175" s="18">
        <v>295.26</v>
      </c>
      <c r="F175" s="18">
        <v>156.72999999999999</v>
      </c>
      <c r="G175" s="18">
        <v>61.34</v>
      </c>
      <c r="H175" s="18">
        <v>9.1</v>
      </c>
    </row>
    <row r="176" spans="1:8" x14ac:dyDescent="0.2">
      <c r="A176" s="37">
        <v>2380</v>
      </c>
      <c r="B176" s="19">
        <v>2389.9899999999998</v>
      </c>
      <c r="C176" s="18">
        <v>945.78</v>
      </c>
      <c r="D176" s="18">
        <v>481.95</v>
      </c>
      <c r="E176" s="18">
        <v>299.26</v>
      </c>
      <c r="F176" s="18">
        <v>159.72999999999999</v>
      </c>
      <c r="G176" s="18">
        <v>63.34</v>
      </c>
      <c r="H176" s="18">
        <v>10.1</v>
      </c>
    </row>
    <row r="177" spans="1:8" x14ac:dyDescent="0.2">
      <c r="A177" s="37">
        <v>2390</v>
      </c>
      <c r="B177" s="19">
        <v>2399.9899999999998</v>
      </c>
      <c r="C177" s="18">
        <v>952.78</v>
      </c>
      <c r="D177" s="18">
        <v>486.95</v>
      </c>
      <c r="E177" s="18">
        <v>303.26</v>
      </c>
      <c r="F177" s="18">
        <v>162.72999999999999</v>
      </c>
      <c r="G177" s="18">
        <v>65.34</v>
      </c>
      <c r="H177" s="18">
        <v>11.1</v>
      </c>
    </row>
    <row r="178" spans="1:8" x14ac:dyDescent="0.2">
      <c r="A178" s="37">
        <v>2400</v>
      </c>
      <c r="B178" s="19">
        <v>2409.9899999999998</v>
      </c>
      <c r="C178" s="18">
        <v>959.78</v>
      </c>
      <c r="D178" s="18">
        <v>491.95</v>
      </c>
      <c r="E178" s="18">
        <v>307.26</v>
      </c>
      <c r="F178" s="18">
        <v>165.73</v>
      </c>
      <c r="G178" s="18">
        <v>67.34</v>
      </c>
      <c r="H178" s="18">
        <v>12.1</v>
      </c>
    </row>
    <row r="179" spans="1:8" x14ac:dyDescent="0.2">
      <c r="A179" s="37">
        <v>2410</v>
      </c>
      <c r="B179" s="19">
        <v>2419.9899999999998</v>
      </c>
      <c r="C179" s="18">
        <v>966.78</v>
      </c>
      <c r="D179" s="18">
        <v>496.95</v>
      </c>
      <c r="E179" s="18">
        <v>311.26</v>
      </c>
      <c r="F179" s="18">
        <v>168.73</v>
      </c>
      <c r="G179" s="18">
        <v>69.34</v>
      </c>
      <c r="H179" s="18">
        <v>13.1</v>
      </c>
    </row>
    <row r="180" spans="1:8" x14ac:dyDescent="0.2">
      <c r="A180" s="37">
        <v>2420</v>
      </c>
      <c r="B180" s="19">
        <v>2429.9899999999998</v>
      </c>
      <c r="C180" s="18">
        <v>973.78</v>
      </c>
      <c r="D180" s="18">
        <v>501.95</v>
      </c>
      <c r="E180" s="18">
        <v>315.26</v>
      </c>
      <c r="F180" s="18">
        <v>171.73</v>
      </c>
      <c r="G180" s="18">
        <v>71.34</v>
      </c>
      <c r="H180" s="18">
        <v>14.1</v>
      </c>
    </row>
    <row r="181" spans="1:8" x14ac:dyDescent="0.2">
      <c r="A181" s="37">
        <v>2430</v>
      </c>
      <c r="B181" s="19">
        <v>2439.9899999999998</v>
      </c>
      <c r="C181" s="18">
        <v>980.78</v>
      </c>
      <c r="D181" s="18">
        <v>506.95</v>
      </c>
      <c r="E181" s="18">
        <v>319.26</v>
      </c>
      <c r="F181" s="18">
        <v>174.73</v>
      </c>
      <c r="G181" s="18">
        <v>73.34</v>
      </c>
      <c r="H181" s="18">
        <v>15.1</v>
      </c>
    </row>
    <row r="182" spans="1:8" x14ac:dyDescent="0.2">
      <c r="A182" s="37">
        <v>2440</v>
      </c>
      <c r="B182" s="19">
        <v>2449.9899999999998</v>
      </c>
      <c r="C182" s="18">
        <v>987.78</v>
      </c>
      <c r="D182" s="18">
        <v>511.95</v>
      </c>
      <c r="E182" s="18">
        <v>323.26</v>
      </c>
      <c r="F182" s="18">
        <v>177.73</v>
      </c>
      <c r="G182" s="18">
        <v>75.34</v>
      </c>
      <c r="H182" s="18">
        <v>16.100000000000001</v>
      </c>
    </row>
    <row r="183" spans="1:8" x14ac:dyDescent="0.2">
      <c r="A183" s="37">
        <v>2450</v>
      </c>
      <c r="B183" s="19">
        <v>2459.9899999999998</v>
      </c>
      <c r="C183" s="18">
        <v>994.78</v>
      </c>
      <c r="D183" s="18">
        <v>516.95000000000005</v>
      </c>
      <c r="E183" s="18">
        <v>327.26</v>
      </c>
      <c r="F183" s="18">
        <v>180.73</v>
      </c>
      <c r="G183" s="18">
        <v>77.34</v>
      </c>
      <c r="H183" s="18">
        <v>17.100000000000001</v>
      </c>
    </row>
    <row r="184" spans="1:8" x14ac:dyDescent="0.2">
      <c r="A184" s="37">
        <v>2460</v>
      </c>
      <c r="B184" s="19">
        <v>2469.9899999999998</v>
      </c>
      <c r="C184" s="18">
        <v>1001.78</v>
      </c>
      <c r="D184" s="18">
        <v>521.95000000000005</v>
      </c>
      <c r="E184" s="18">
        <v>331.26</v>
      </c>
      <c r="F184" s="18">
        <v>183.73</v>
      </c>
      <c r="G184" s="18">
        <v>79.34</v>
      </c>
      <c r="H184" s="18">
        <v>18.100000000000001</v>
      </c>
    </row>
    <row r="185" spans="1:8" x14ac:dyDescent="0.2">
      <c r="A185" s="37">
        <v>2470</v>
      </c>
      <c r="B185" s="19">
        <v>2479.9899999999998</v>
      </c>
      <c r="C185" s="18">
        <v>1008.78</v>
      </c>
      <c r="D185" s="18">
        <v>526.95000000000005</v>
      </c>
      <c r="E185" s="18">
        <v>335.26</v>
      </c>
      <c r="F185" s="18">
        <v>186.73</v>
      </c>
      <c r="G185" s="18">
        <v>81.34</v>
      </c>
      <c r="H185" s="18">
        <v>19.100000000000001</v>
      </c>
    </row>
    <row r="186" spans="1:8" x14ac:dyDescent="0.2">
      <c r="A186" s="37">
        <v>2480</v>
      </c>
      <c r="B186" s="19">
        <v>2489.9899999999998</v>
      </c>
      <c r="C186" s="18">
        <v>1015.78</v>
      </c>
      <c r="D186" s="18">
        <v>531.95000000000005</v>
      </c>
      <c r="E186" s="18">
        <v>339.26</v>
      </c>
      <c r="F186" s="18">
        <v>189.73</v>
      </c>
      <c r="G186" s="18">
        <v>83.34</v>
      </c>
      <c r="H186" s="18">
        <v>20.100000000000001</v>
      </c>
    </row>
    <row r="187" spans="1:8" x14ac:dyDescent="0.2">
      <c r="A187" s="37">
        <v>2490</v>
      </c>
      <c r="B187" s="19">
        <v>2499.9899999999998</v>
      </c>
      <c r="C187" s="18">
        <v>1022.78</v>
      </c>
      <c r="D187" s="18">
        <v>536.95000000000005</v>
      </c>
      <c r="E187" s="18">
        <v>343.26</v>
      </c>
      <c r="F187" s="18">
        <v>192.73</v>
      </c>
      <c r="G187" s="18">
        <v>85.34</v>
      </c>
      <c r="H187" s="18">
        <v>21.1</v>
      </c>
    </row>
    <row r="188" spans="1:8" x14ac:dyDescent="0.2">
      <c r="A188" s="37">
        <v>2500</v>
      </c>
      <c r="B188" s="19">
        <v>2509.9899999999998</v>
      </c>
      <c r="C188" s="18">
        <v>1029.78</v>
      </c>
      <c r="D188" s="18">
        <v>541.95000000000005</v>
      </c>
      <c r="E188" s="18">
        <v>347.26</v>
      </c>
      <c r="F188" s="18">
        <v>195.73</v>
      </c>
      <c r="G188" s="18">
        <v>87.34</v>
      </c>
      <c r="H188" s="18">
        <v>22.1</v>
      </c>
    </row>
    <row r="189" spans="1:8" x14ac:dyDescent="0.2">
      <c r="A189" s="37">
        <v>2510</v>
      </c>
      <c r="B189" s="19">
        <v>2519.9899999999998</v>
      </c>
      <c r="C189" s="18">
        <v>1036.78</v>
      </c>
      <c r="D189" s="18">
        <v>546.95000000000005</v>
      </c>
      <c r="E189" s="18">
        <v>351.26</v>
      </c>
      <c r="F189" s="18">
        <v>198.73</v>
      </c>
      <c r="G189" s="18">
        <v>89.34</v>
      </c>
      <c r="H189" s="18">
        <v>23.1</v>
      </c>
    </row>
    <row r="190" spans="1:8" x14ac:dyDescent="0.2">
      <c r="A190" s="37">
        <v>2520</v>
      </c>
      <c r="B190" s="19">
        <v>2529.9899999999998</v>
      </c>
      <c r="C190" s="18">
        <v>1043.78</v>
      </c>
      <c r="D190" s="18">
        <v>551.95000000000005</v>
      </c>
      <c r="E190" s="18">
        <v>355.26</v>
      </c>
      <c r="F190" s="18">
        <v>201.73</v>
      </c>
      <c r="G190" s="18">
        <v>91.34</v>
      </c>
      <c r="H190" s="18">
        <v>24.1</v>
      </c>
    </row>
    <row r="191" spans="1:8" x14ac:dyDescent="0.2">
      <c r="A191" s="37">
        <v>2530</v>
      </c>
      <c r="B191" s="19">
        <v>2539.9899999999998</v>
      </c>
      <c r="C191" s="18">
        <v>1050.78</v>
      </c>
      <c r="D191" s="18">
        <v>556.95000000000005</v>
      </c>
      <c r="E191" s="18">
        <v>359.26</v>
      </c>
      <c r="F191" s="18">
        <v>204.73</v>
      </c>
      <c r="G191" s="18">
        <v>93.34</v>
      </c>
      <c r="H191" s="18">
        <v>25.1</v>
      </c>
    </row>
    <row r="192" spans="1:8" x14ac:dyDescent="0.2">
      <c r="A192" s="37">
        <v>2540</v>
      </c>
      <c r="B192" s="19">
        <v>2549.9899999999998</v>
      </c>
      <c r="C192" s="18">
        <v>1057.78</v>
      </c>
      <c r="D192" s="18">
        <v>561.95000000000005</v>
      </c>
      <c r="E192" s="18">
        <v>363.26</v>
      </c>
      <c r="F192" s="18">
        <v>207.73</v>
      </c>
      <c r="G192" s="18">
        <v>95.34</v>
      </c>
      <c r="H192" s="18">
        <v>26.1</v>
      </c>
    </row>
    <row r="193" spans="1:8" x14ac:dyDescent="0.2">
      <c r="A193" s="37">
        <v>2550</v>
      </c>
      <c r="B193" s="19">
        <v>2559.9899999999998</v>
      </c>
      <c r="C193" s="18">
        <v>1064.78</v>
      </c>
      <c r="D193" s="18">
        <v>566.95000000000005</v>
      </c>
      <c r="E193" s="18">
        <v>367.26</v>
      </c>
      <c r="F193" s="18">
        <v>210.73</v>
      </c>
      <c r="G193" s="18">
        <v>97.34</v>
      </c>
      <c r="H193" s="18">
        <v>27.1</v>
      </c>
    </row>
    <row r="194" spans="1:8" x14ac:dyDescent="0.2">
      <c r="A194" s="37">
        <v>2560</v>
      </c>
      <c r="B194" s="19">
        <v>2569.9899999999998</v>
      </c>
      <c r="C194" s="18">
        <v>1071.78</v>
      </c>
      <c r="D194" s="18">
        <v>571.95000000000005</v>
      </c>
      <c r="E194" s="18">
        <v>371.26</v>
      </c>
      <c r="F194" s="18">
        <v>213.73</v>
      </c>
      <c r="G194" s="18">
        <v>99.34</v>
      </c>
      <c r="H194" s="18">
        <v>28.1</v>
      </c>
    </row>
    <row r="195" spans="1:8" x14ac:dyDescent="0.2">
      <c r="A195" s="37">
        <v>2570</v>
      </c>
      <c r="B195" s="19">
        <v>2579.9899999999998</v>
      </c>
      <c r="C195" s="18">
        <v>1078.78</v>
      </c>
      <c r="D195" s="18">
        <v>576.95000000000005</v>
      </c>
      <c r="E195" s="18">
        <v>375.26</v>
      </c>
      <c r="F195" s="18">
        <v>216.73</v>
      </c>
      <c r="G195" s="18">
        <v>101.34</v>
      </c>
      <c r="H195" s="18">
        <v>29.1</v>
      </c>
    </row>
    <row r="196" spans="1:8" x14ac:dyDescent="0.2">
      <c r="A196" s="37">
        <v>2580</v>
      </c>
      <c r="B196" s="19">
        <v>2589.9899999999998</v>
      </c>
      <c r="C196" s="18">
        <v>1085.78</v>
      </c>
      <c r="D196" s="18">
        <v>581.95000000000005</v>
      </c>
      <c r="E196" s="18">
        <v>379.26</v>
      </c>
      <c r="F196" s="18">
        <v>219.73</v>
      </c>
      <c r="G196" s="18">
        <v>103.34</v>
      </c>
      <c r="H196" s="18">
        <v>30.1</v>
      </c>
    </row>
    <row r="197" spans="1:8" x14ac:dyDescent="0.2">
      <c r="A197" s="37">
        <v>2590</v>
      </c>
      <c r="B197" s="19">
        <v>2599.9899999999998</v>
      </c>
      <c r="C197" s="18">
        <v>1092.78</v>
      </c>
      <c r="D197" s="18">
        <v>586.95000000000005</v>
      </c>
      <c r="E197" s="18">
        <v>383.26</v>
      </c>
      <c r="F197" s="18">
        <v>222.73</v>
      </c>
      <c r="G197" s="18">
        <v>105.34</v>
      </c>
      <c r="H197" s="18">
        <v>31.1</v>
      </c>
    </row>
    <row r="198" spans="1:8" x14ac:dyDescent="0.2">
      <c r="A198" s="37">
        <v>2600</v>
      </c>
      <c r="B198" s="19">
        <v>2609.9899999999998</v>
      </c>
      <c r="C198" s="18">
        <v>1099.78</v>
      </c>
      <c r="D198" s="18">
        <v>591.95000000000005</v>
      </c>
      <c r="E198" s="18">
        <v>387.26</v>
      </c>
      <c r="F198" s="18">
        <v>225.73</v>
      </c>
      <c r="G198" s="18">
        <v>107.34</v>
      </c>
      <c r="H198" s="18">
        <v>32.1</v>
      </c>
    </row>
    <row r="199" spans="1:8" x14ac:dyDescent="0.2">
      <c r="A199" s="37">
        <v>2610</v>
      </c>
      <c r="B199" s="19">
        <v>2619.9899999999998</v>
      </c>
      <c r="C199" s="18">
        <v>1106.78</v>
      </c>
      <c r="D199" s="18">
        <v>596.95000000000005</v>
      </c>
      <c r="E199" s="18">
        <v>391.26</v>
      </c>
      <c r="F199" s="18">
        <v>228.73</v>
      </c>
      <c r="G199" s="18">
        <v>109.34</v>
      </c>
      <c r="H199" s="18">
        <v>33.1</v>
      </c>
    </row>
    <row r="200" spans="1:8" x14ac:dyDescent="0.2">
      <c r="A200" s="37">
        <v>2620</v>
      </c>
      <c r="B200" s="19">
        <v>2629.99</v>
      </c>
      <c r="C200" s="18">
        <v>1113.78</v>
      </c>
      <c r="D200" s="18">
        <v>601.95000000000005</v>
      </c>
      <c r="E200" s="18">
        <v>395.26</v>
      </c>
      <c r="F200" s="18">
        <v>231.73</v>
      </c>
      <c r="G200" s="18">
        <v>111.34</v>
      </c>
      <c r="H200" s="18">
        <v>34.1</v>
      </c>
    </row>
    <row r="201" spans="1:8" x14ac:dyDescent="0.2">
      <c r="A201" s="37">
        <v>2630</v>
      </c>
      <c r="B201" s="19">
        <v>2639.99</v>
      </c>
      <c r="C201" s="18">
        <v>1120.78</v>
      </c>
      <c r="D201" s="18">
        <v>606.95000000000005</v>
      </c>
      <c r="E201" s="18">
        <v>399.26</v>
      </c>
      <c r="F201" s="18">
        <v>234.73</v>
      </c>
      <c r="G201" s="18">
        <v>113.34</v>
      </c>
      <c r="H201" s="18">
        <v>35.1</v>
      </c>
    </row>
    <row r="202" spans="1:8" x14ac:dyDescent="0.2">
      <c r="A202" s="37">
        <v>2640</v>
      </c>
      <c r="B202" s="19">
        <v>2649.99</v>
      </c>
      <c r="C202" s="18">
        <v>1127.78</v>
      </c>
      <c r="D202" s="18">
        <v>611.95000000000005</v>
      </c>
      <c r="E202" s="18">
        <v>403.26</v>
      </c>
      <c r="F202" s="18">
        <v>237.73</v>
      </c>
      <c r="G202" s="18">
        <v>115.34</v>
      </c>
      <c r="H202" s="18">
        <v>36.1</v>
      </c>
    </row>
    <row r="203" spans="1:8" x14ac:dyDescent="0.2">
      <c r="A203" s="37">
        <v>2650</v>
      </c>
      <c r="B203" s="19">
        <v>2659.99</v>
      </c>
      <c r="C203" s="18">
        <v>1134.78</v>
      </c>
      <c r="D203" s="18">
        <v>616.95000000000005</v>
      </c>
      <c r="E203" s="18">
        <v>407.26</v>
      </c>
      <c r="F203" s="18">
        <v>240.73</v>
      </c>
      <c r="G203" s="18">
        <v>117.34</v>
      </c>
      <c r="H203" s="18">
        <v>37.1</v>
      </c>
    </row>
    <row r="204" spans="1:8" x14ac:dyDescent="0.2">
      <c r="A204" s="37">
        <v>2660</v>
      </c>
      <c r="B204" s="19">
        <v>2669.99</v>
      </c>
      <c r="C204" s="18">
        <v>1141.78</v>
      </c>
      <c r="D204" s="18">
        <v>621.95000000000005</v>
      </c>
      <c r="E204" s="18">
        <v>411.26</v>
      </c>
      <c r="F204" s="18">
        <v>243.73</v>
      </c>
      <c r="G204" s="18">
        <v>119.34</v>
      </c>
      <c r="H204" s="18">
        <v>38.1</v>
      </c>
    </row>
    <row r="205" spans="1:8" x14ac:dyDescent="0.2">
      <c r="A205" s="37">
        <v>2670</v>
      </c>
      <c r="B205" s="19">
        <v>2679.99</v>
      </c>
      <c r="C205" s="18">
        <v>1148.78</v>
      </c>
      <c r="D205" s="18">
        <v>626.95000000000005</v>
      </c>
      <c r="E205" s="18">
        <v>415.26</v>
      </c>
      <c r="F205" s="18">
        <v>246.73</v>
      </c>
      <c r="G205" s="18">
        <v>121.34</v>
      </c>
      <c r="H205" s="18">
        <v>39.1</v>
      </c>
    </row>
    <row r="206" spans="1:8" x14ac:dyDescent="0.2">
      <c r="A206" s="37">
        <v>2680</v>
      </c>
      <c r="B206" s="19">
        <v>2689.99</v>
      </c>
      <c r="C206" s="18">
        <v>1155.78</v>
      </c>
      <c r="D206" s="18">
        <v>631.95000000000005</v>
      </c>
      <c r="E206" s="18">
        <v>419.26</v>
      </c>
      <c r="F206" s="18">
        <v>249.73</v>
      </c>
      <c r="G206" s="18">
        <v>123.34</v>
      </c>
      <c r="H206" s="18">
        <v>40.1</v>
      </c>
    </row>
    <row r="207" spans="1:8" x14ac:dyDescent="0.2">
      <c r="A207" s="37">
        <v>2690</v>
      </c>
      <c r="B207" s="19">
        <v>2699.99</v>
      </c>
      <c r="C207" s="18">
        <v>1162.78</v>
      </c>
      <c r="D207" s="18">
        <v>636.95000000000005</v>
      </c>
      <c r="E207" s="18">
        <v>423.26</v>
      </c>
      <c r="F207" s="18">
        <v>252.73</v>
      </c>
      <c r="G207" s="18">
        <v>125.34</v>
      </c>
      <c r="H207" s="18">
        <v>41.1</v>
      </c>
    </row>
    <row r="208" spans="1:8" x14ac:dyDescent="0.2">
      <c r="A208" s="37">
        <v>2700</v>
      </c>
      <c r="B208" s="19">
        <v>2709.99</v>
      </c>
      <c r="C208" s="18">
        <v>1169.78</v>
      </c>
      <c r="D208" s="18">
        <v>641.95000000000005</v>
      </c>
      <c r="E208" s="18">
        <v>427.26</v>
      </c>
      <c r="F208" s="18">
        <v>255.73</v>
      </c>
      <c r="G208" s="18">
        <v>127.34</v>
      </c>
      <c r="H208" s="18">
        <v>42.1</v>
      </c>
    </row>
    <row r="209" spans="1:8" x14ac:dyDescent="0.2">
      <c r="A209" s="37">
        <v>2710</v>
      </c>
      <c r="B209" s="19">
        <v>2719.99</v>
      </c>
      <c r="C209" s="18">
        <v>1176.78</v>
      </c>
      <c r="D209" s="18">
        <v>646.95000000000005</v>
      </c>
      <c r="E209" s="18">
        <v>431.26</v>
      </c>
      <c r="F209" s="18">
        <v>258.73</v>
      </c>
      <c r="G209" s="18">
        <v>129.34</v>
      </c>
      <c r="H209" s="18">
        <v>43.1</v>
      </c>
    </row>
    <row r="210" spans="1:8" x14ac:dyDescent="0.2">
      <c r="A210" s="37">
        <v>2720</v>
      </c>
      <c r="B210" s="19">
        <v>2729.99</v>
      </c>
      <c r="C210" s="18">
        <v>1183.78</v>
      </c>
      <c r="D210" s="18">
        <v>651.95000000000005</v>
      </c>
      <c r="E210" s="18">
        <v>435.26</v>
      </c>
      <c r="F210" s="18">
        <v>261.73</v>
      </c>
      <c r="G210" s="18">
        <v>131.34</v>
      </c>
      <c r="H210" s="18">
        <v>44.1</v>
      </c>
    </row>
    <row r="211" spans="1:8" x14ac:dyDescent="0.2">
      <c r="A211" s="37">
        <v>2730</v>
      </c>
      <c r="B211" s="19">
        <v>2739.99</v>
      </c>
      <c r="C211" s="18">
        <v>1190.78</v>
      </c>
      <c r="D211" s="18">
        <v>656.95</v>
      </c>
      <c r="E211" s="18">
        <v>439.26</v>
      </c>
      <c r="F211" s="18">
        <v>264.73</v>
      </c>
      <c r="G211" s="18">
        <v>133.34</v>
      </c>
      <c r="H211" s="18">
        <v>45.1</v>
      </c>
    </row>
    <row r="212" spans="1:8" x14ac:dyDescent="0.2">
      <c r="A212" s="37">
        <v>2740</v>
      </c>
      <c r="B212" s="19">
        <v>2749.99</v>
      </c>
      <c r="C212" s="18">
        <v>1197.78</v>
      </c>
      <c r="D212" s="18">
        <v>661.95</v>
      </c>
      <c r="E212" s="18">
        <v>443.26</v>
      </c>
      <c r="F212" s="18">
        <v>267.73</v>
      </c>
      <c r="G212" s="18">
        <v>135.34</v>
      </c>
      <c r="H212" s="18">
        <v>46.1</v>
      </c>
    </row>
    <row r="213" spans="1:8" x14ac:dyDescent="0.2">
      <c r="A213" s="37">
        <v>2750</v>
      </c>
      <c r="B213" s="19">
        <v>2759.99</v>
      </c>
      <c r="C213" s="18">
        <v>1204.78</v>
      </c>
      <c r="D213" s="18">
        <v>666.95</v>
      </c>
      <c r="E213" s="18">
        <v>447.26</v>
      </c>
      <c r="F213" s="18">
        <v>270.73</v>
      </c>
      <c r="G213" s="18">
        <v>137.34</v>
      </c>
      <c r="H213" s="18">
        <v>47.1</v>
      </c>
    </row>
    <row r="214" spans="1:8" x14ac:dyDescent="0.2">
      <c r="A214" s="37">
        <v>2760</v>
      </c>
      <c r="B214" s="19">
        <v>2769.99</v>
      </c>
      <c r="C214" s="18">
        <v>1211.78</v>
      </c>
      <c r="D214" s="18">
        <v>671.95</v>
      </c>
      <c r="E214" s="18">
        <v>451.26</v>
      </c>
      <c r="F214" s="18">
        <v>273.73</v>
      </c>
      <c r="G214" s="18">
        <v>139.34</v>
      </c>
      <c r="H214" s="18">
        <v>48.1</v>
      </c>
    </row>
    <row r="215" spans="1:8" x14ac:dyDescent="0.2">
      <c r="A215" s="37">
        <v>2770</v>
      </c>
      <c r="B215" s="19">
        <v>2779.99</v>
      </c>
      <c r="C215" s="18">
        <v>1218.78</v>
      </c>
      <c r="D215" s="18">
        <v>676.95</v>
      </c>
      <c r="E215" s="18">
        <v>455.26</v>
      </c>
      <c r="F215" s="18">
        <v>276.73</v>
      </c>
      <c r="G215" s="18">
        <v>141.34</v>
      </c>
      <c r="H215" s="18">
        <v>49.1</v>
      </c>
    </row>
    <row r="216" spans="1:8" x14ac:dyDescent="0.2">
      <c r="A216" s="37">
        <v>2780</v>
      </c>
      <c r="B216" s="19">
        <v>2789.99</v>
      </c>
      <c r="C216" s="18">
        <v>1225.78</v>
      </c>
      <c r="D216" s="18">
        <v>681.95</v>
      </c>
      <c r="E216" s="18">
        <v>459.26</v>
      </c>
      <c r="F216" s="18">
        <v>279.73</v>
      </c>
      <c r="G216" s="18">
        <v>143.34</v>
      </c>
      <c r="H216" s="18">
        <v>50.1</v>
      </c>
    </row>
    <row r="217" spans="1:8" x14ac:dyDescent="0.2">
      <c r="A217" s="37">
        <v>2790</v>
      </c>
      <c r="B217" s="19">
        <v>2799.99</v>
      </c>
      <c r="C217" s="18">
        <v>1232.78</v>
      </c>
      <c r="D217" s="18">
        <v>686.95</v>
      </c>
      <c r="E217" s="18">
        <v>463.26</v>
      </c>
      <c r="F217" s="18">
        <v>282.73</v>
      </c>
      <c r="G217" s="18">
        <v>145.34</v>
      </c>
      <c r="H217" s="18">
        <v>51.1</v>
      </c>
    </row>
    <row r="218" spans="1:8" x14ac:dyDescent="0.2">
      <c r="A218" s="37">
        <v>2800</v>
      </c>
      <c r="B218" s="19">
        <v>2809.99</v>
      </c>
      <c r="C218" s="18">
        <v>1239.78</v>
      </c>
      <c r="D218" s="18">
        <v>691.95</v>
      </c>
      <c r="E218" s="18">
        <v>467.26</v>
      </c>
      <c r="F218" s="18">
        <v>285.73</v>
      </c>
      <c r="G218" s="18">
        <v>147.34</v>
      </c>
      <c r="H218" s="18">
        <v>52.1</v>
      </c>
    </row>
    <row r="219" spans="1:8" x14ac:dyDescent="0.2">
      <c r="A219" s="37">
        <v>2810</v>
      </c>
      <c r="B219" s="19">
        <v>2819.99</v>
      </c>
      <c r="C219" s="18">
        <v>1246.78</v>
      </c>
      <c r="D219" s="18">
        <v>696.95</v>
      </c>
      <c r="E219" s="18">
        <v>471.26</v>
      </c>
      <c r="F219" s="18">
        <v>288.73</v>
      </c>
      <c r="G219" s="18">
        <v>149.34</v>
      </c>
      <c r="H219" s="18">
        <v>53.1</v>
      </c>
    </row>
    <row r="220" spans="1:8" x14ac:dyDescent="0.2">
      <c r="A220" s="37">
        <v>2820</v>
      </c>
      <c r="B220" s="19">
        <v>2829.99</v>
      </c>
      <c r="C220" s="18">
        <v>1253.78</v>
      </c>
      <c r="D220" s="18">
        <v>701.95</v>
      </c>
      <c r="E220" s="18">
        <v>475.26</v>
      </c>
      <c r="F220" s="18">
        <v>291.73</v>
      </c>
      <c r="G220" s="18">
        <v>151.34</v>
      </c>
      <c r="H220" s="18">
        <v>54.1</v>
      </c>
    </row>
    <row r="221" spans="1:8" x14ac:dyDescent="0.2">
      <c r="A221" s="37">
        <v>2830</v>
      </c>
      <c r="B221" s="19">
        <v>2839.99</v>
      </c>
      <c r="C221" s="18">
        <v>1260.78</v>
      </c>
      <c r="D221" s="18">
        <v>706.95</v>
      </c>
      <c r="E221" s="18">
        <v>479.26</v>
      </c>
      <c r="F221" s="18">
        <v>294.73</v>
      </c>
      <c r="G221" s="18">
        <v>153.34</v>
      </c>
      <c r="H221" s="18">
        <v>55.1</v>
      </c>
    </row>
    <row r="222" spans="1:8" x14ac:dyDescent="0.2">
      <c r="A222" s="37">
        <v>2840</v>
      </c>
      <c r="B222" s="19">
        <v>2849.99</v>
      </c>
      <c r="C222" s="18">
        <v>1267.78</v>
      </c>
      <c r="D222" s="18">
        <v>711.95</v>
      </c>
      <c r="E222" s="18">
        <v>483.26</v>
      </c>
      <c r="F222" s="18">
        <v>297.73</v>
      </c>
      <c r="G222" s="18">
        <v>155.34</v>
      </c>
      <c r="H222" s="18">
        <v>56.1</v>
      </c>
    </row>
    <row r="223" spans="1:8" x14ac:dyDescent="0.2">
      <c r="A223" s="37">
        <v>2850</v>
      </c>
      <c r="B223" s="19">
        <v>2859.99</v>
      </c>
      <c r="C223" s="18">
        <v>1274.78</v>
      </c>
      <c r="D223" s="18">
        <v>716.95</v>
      </c>
      <c r="E223" s="18">
        <v>487.26</v>
      </c>
      <c r="F223" s="18">
        <v>300.73</v>
      </c>
      <c r="G223" s="18">
        <v>157.34</v>
      </c>
      <c r="H223" s="18">
        <v>57.1</v>
      </c>
    </row>
    <row r="224" spans="1:8" x14ac:dyDescent="0.2">
      <c r="A224" s="37">
        <v>2860</v>
      </c>
      <c r="B224" s="19">
        <v>2869.99</v>
      </c>
      <c r="C224" s="18">
        <v>1281.78</v>
      </c>
      <c r="D224" s="18">
        <v>721.95</v>
      </c>
      <c r="E224" s="18">
        <v>491.26</v>
      </c>
      <c r="F224" s="18">
        <v>303.73</v>
      </c>
      <c r="G224" s="18">
        <v>159.34</v>
      </c>
      <c r="H224" s="18">
        <v>58.1</v>
      </c>
    </row>
    <row r="225" spans="1:8" x14ac:dyDescent="0.2">
      <c r="A225" s="37">
        <v>2870</v>
      </c>
      <c r="B225" s="19">
        <v>2879.99</v>
      </c>
      <c r="C225" s="18">
        <v>1288.78</v>
      </c>
      <c r="D225" s="18">
        <v>726.95</v>
      </c>
      <c r="E225" s="18">
        <v>495.26</v>
      </c>
      <c r="F225" s="18">
        <v>306.73</v>
      </c>
      <c r="G225" s="18">
        <v>161.34</v>
      </c>
      <c r="H225" s="18">
        <v>59.1</v>
      </c>
    </row>
    <row r="226" spans="1:8" x14ac:dyDescent="0.2">
      <c r="A226" s="37">
        <v>2880</v>
      </c>
      <c r="B226" s="19">
        <v>2889.99</v>
      </c>
      <c r="C226" s="18">
        <v>1295.78</v>
      </c>
      <c r="D226" s="18">
        <v>731.95</v>
      </c>
      <c r="E226" s="18">
        <v>499.26</v>
      </c>
      <c r="F226" s="18">
        <v>309.73</v>
      </c>
      <c r="G226" s="18">
        <v>163.34</v>
      </c>
      <c r="H226" s="18">
        <v>60.1</v>
      </c>
    </row>
    <row r="227" spans="1:8" x14ac:dyDescent="0.2">
      <c r="A227" s="37">
        <v>2890</v>
      </c>
      <c r="B227" s="19">
        <v>2899.99</v>
      </c>
      <c r="C227" s="18">
        <v>1302.78</v>
      </c>
      <c r="D227" s="18">
        <v>736.95</v>
      </c>
      <c r="E227" s="18">
        <v>503.26</v>
      </c>
      <c r="F227" s="18">
        <v>312.73</v>
      </c>
      <c r="G227" s="18">
        <v>165.34</v>
      </c>
      <c r="H227" s="18">
        <v>61.1</v>
      </c>
    </row>
    <row r="228" spans="1:8" x14ac:dyDescent="0.2">
      <c r="A228" s="37">
        <v>2900</v>
      </c>
      <c r="B228" s="19">
        <v>2909.99</v>
      </c>
      <c r="C228" s="18">
        <v>1309.78</v>
      </c>
      <c r="D228" s="18">
        <v>741.95</v>
      </c>
      <c r="E228" s="18">
        <v>507.26</v>
      </c>
      <c r="F228" s="18">
        <v>315.73</v>
      </c>
      <c r="G228" s="18">
        <v>167.34</v>
      </c>
      <c r="H228" s="18">
        <v>62.1</v>
      </c>
    </row>
    <row r="229" spans="1:8" x14ac:dyDescent="0.2">
      <c r="A229" s="37">
        <v>2910</v>
      </c>
      <c r="B229" s="19">
        <v>2919.99</v>
      </c>
      <c r="C229" s="18">
        <v>1316.78</v>
      </c>
      <c r="D229" s="18">
        <v>746.95</v>
      </c>
      <c r="E229" s="18">
        <v>511.26</v>
      </c>
      <c r="F229" s="18">
        <v>318.73</v>
      </c>
      <c r="G229" s="18">
        <v>169.34</v>
      </c>
      <c r="H229" s="18">
        <v>63.1</v>
      </c>
    </row>
    <row r="230" spans="1:8" x14ac:dyDescent="0.2">
      <c r="A230" s="37">
        <v>2920</v>
      </c>
      <c r="B230" s="19">
        <v>2929.99</v>
      </c>
      <c r="C230" s="18">
        <v>1323.78</v>
      </c>
      <c r="D230" s="18">
        <v>751.95</v>
      </c>
      <c r="E230" s="18">
        <v>515.26</v>
      </c>
      <c r="F230" s="18">
        <v>321.73</v>
      </c>
      <c r="G230" s="18">
        <v>171.34</v>
      </c>
      <c r="H230" s="18">
        <v>64.099999999999994</v>
      </c>
    </row>
    <row r="231" spans="1:8" x14ac:dyDescent="0.2">
      <c r="A231" s="37">
        <v>2930</v>
      </c>
      <c r="B231" s="19">
        <v>2939.99</v>
      </c>
      <c r="C231" s="18">
        <v>1330.78</v>
      </c>
      <c r="D231" s="18">
        <v>756.95</v>
      </c>
      <c r="E231" s="18">
        <v>519.26</v>
      </c>
      <c r="F231" s="18">
        <v>324.73</v>
      </c>
      <c r="G231" s="18">
        <v>173.34</v>
      </c>
      <c r="H231" s="18">
        <v>65.099999999999994</v>
      </c>
    </row>
    <row r="232" spans="1:8" x14ac:dyDescent="0.2">
      <c r="A232" s="37">
        <v>2940</v>
      </c>
      <c r="B232" s="19">
        <v>2949.99</v>
      </c>
      <c r="C232" s="18">
        <v>1337.78</v>
      </c>
      <c r="D232" s="18">
        <v>761.95</v>
      </c>
      <c r="E232" s="18">
        <v>523.26</v>
      </c>
      <c r="F232" s="18">
        <v>327.73</v>
      </c>
      <c r="G232" s="18">
        <v>175.34</v>
      </c>
      <c r="H232" s="18">
        <v>66.099999999999994</v>
      </c>
    </row>
    <row r="233" spans="1:8" x14ac:dyDescent="0.2">
      <c r="A233" s="37">
        <v>2950</v>
      </c>
      <c r="B233" s="19">
        <v>2959.99</v>
      </c>
      <c r="C233" s="18">
        <v>1344.78</v>
      </c>
      <c r="D233" s="18">
        <v>766.95</v>
      </c>
      <c r="E233" s="18">
        <v>527.26</v>
      </c>
      <c r="F233" s="18">
        <v>330.73</v>
      </c>
      <c r="G233" s="18">
        <v>177.34</v>
      </c>
      <c r="H233" s="18">
        <v>67.099999999999994</v>
      </c>
    </row>
    <row r="234" spans="1:8" x14ac:dyDescent="0.2">
      <c r="A234" s="37">
        <v>2960</v>
      </c>
      <c r="B234" s="19">
        <v>2969.99</v>
      </c>
      <c r="C234" s="18">
        <v>1351.78</v>
      </c>
      <c r="D234" s="18">
        <v>771.95</v>
      </c>
      <c r="E234" s="18">
        <v>531.26</v>
      </c>
      <c r="F234" s="18">
        <v>333.73</v>
      </c>
      <c r="G234" s="18">
        <v>179.34</v>
      </c>
      <c r="H234" s="18">
        <v>68.099999999999994</v>
      </c>
    </row>
    <row r="235" spans="1:8" x14ac:dyDescent="0.2">
      <c r="A235" s="37">
        <v>2970</v>
      </c>
      <c r="B235" s="19">
        <v>2979.99</v>
      </c>
      <c r="C235" s="18">
        <v>1358.78</v>
      </c>
      <c r="D235" s="18">
        <v>776.95</v>
      </c>
      <c r="E235" s="18">
        <v>535.26</v>
      </c>
      <c r="F235" s="18">
        <v>336.73</v>
      </c>
      <c r="G235" s="18">
        <v>181.34</v>
      </c>
      <c r="H235" s="18">
        <v>69.099999999999994</v>
      </c>
    </row>
    <row r="236" spans="1:8" x14ac:dyDescent="0.2">
      <c r="A236" s="37">
        <v>2980</v>
      </c>
      <c r="B236" s="19">
        <v>2989.99</v>
      </c>
      <c r="C236" s="18">
        <v>1365.78</v>
      </c>
      <c r="D236" s="18">
        <v>781.95</v>
      </c>
      <c r="E236" s="18">
        <v>539.26</v>
      </c>
      <c r="F236" s="18">
        <v>339.73</v>
      </c>
      <c r="G236" s="18">
        <v>183.34</v>
      </c>
      <c r="H236" s="18">
        <v>70.099999999999994</v>
      </c>
    </row>
    <row r="237" spans="1:8" x14ac:dyDescent="0.2">
      <c r="A237" s="37">
        <v>2990</v>
      </c>
      <c r="B237" s="19">
        <v>2999.99</v>
      </c>
      <c r="C237" s="18">
        <v>1372.78</v>
      </c>
      <c r="D237" s="18">
        <v>786.95</v>
      </c>
      <c r="E237" s="18">
        <v>543.26</v>
      </c>
      <c r="F237" s="18">
        <v>342.73</v>
      </c>
      <c r="G237" s="18">
        <v>185.34</v>
      </c>
      <c r="H237" s="18">
        <v>71.099999999999994</v>
      </c>
    </row>
    <row r="238" spans="1:8" x14ac:dyDescent="0.2">
      <c r="A238" s="37">
        <v>3000</v>
      </c>
      <c r="B238" s="19">
        <v>3009.99</v>
      </c>
      <c r="C238" s="18">
        <v>1379.78</v>
      </c>
      <c r="D238" s="18">
        <v>791.95</v>
      </c>
      <c r="E238" s="18">
        <v>547.26</v>
      </c>
      <c r="F238" s="18">
        <v>345.73</v>
      </c>
      <c r="G238" s="18">
        <v>187.34</v>
      </c>
      <c r="H238" s="18">
        <v>72.099999999999994</v>
      </c>
    </row>
    <row r="239" spans="1:8" x14ac:dyDescent="0.2">
      <c r="A239" s="37">
        <v>3010</v>
      </c>
      <c r="B239" s="19">
        <v>3019.99</v>
      </c>
      <c r="C239" s="18">
        <v>1386.78</v>
      </c>
      <c r="D239" s="18">
        <v>796.95</v>
      </c>
      <c r="E239" s="18">
        <v>551.26</v>
      </c>
      <c r="F239" s="18">
        <v>348.73</v>
      </c>
      <c r="G239" s="18">
        <v>189.34</v>
      </c>
      <c r="H239" s="18">
        <v>73.099999999999994</v>
      </c>
    </row>
    <row r="240" spans="1:8" x14ac:dyDescent="0.2">
      <c r="A240" s="37">
        <v>3020</v>
      </c>
      <c r="B240" s="19">
        <v>3029.99</v>
      </c>
      <c r="C240" s="18">
        <v>1393.78</v>
      </c>
      <c r="D240" s="18">
        <v>801.95</v>
      </c>
      <c r="E240" s="18">
        <v>555.26</v>
      </c>
      <c r="F240" s="18">
        <v>351.73</v>
      </c>
      <c r="G240" s="18">
        <v>191.34</v>
      </c>
      <c r="H240" s="18">
        <v>74.099999999999994</v>
      </c>
    </row>
    <row r="241" spans="1:8" x14ac:dyDescent="0.2">
      <c r="A241" s="37">
        <v>3030</v>
      </c>
      <c r="B241" s="19">
        <v>3039.99</v>
      </c>
      <c r="C241" s="18">
        <v>1400.78</v>
      </c>
      <c r="D241" s="18">
        <v>806.95</v>
      </c>
      <c r="E241" s="18">
        <v>559.26</v>
      </c>
      <c r="F241" s="18">
        <v>354.73</v>
      </c>
      <c r="G241" s="18">
        <v>193.34</v>
      </c>
      <c r="H241" s="18">
        <v>75.099999999999994</v>
      </c>
    </row>
    <row r="242" spans="1:8" x14ac:dyDescent="0.2">
      <c r="A242" s="37">
        <v>3040</v>
      </c>
      <c r="B242" s="19">
        <v>3049.99</v>
      </c>
      <c r="C242" s="18">
        <v>1407.78</v>
      </c>
      <c r="D242" s="18">
        <v>811.95</v>
      </c>
      <c r="E242" s="18">
        <v>563.26</v>
      </c>
      <c r="F242" s="18">
        <v>357.73</v>
      </c>
      <c r="G242" s="18">
        <v>195.34</v>
      </c>
      <c r="H242" s="18">
        <v>76.099999999999994</v>
      </c>
    </row>
    <row r="243" spans="1:8" x14ac:dyDescent="0.2">
      <c r="A243" s="37">
        <v>3050</v>
      </c>
      <c r="B243" s="19">
        <v>3059.99</v>
      </c>
      <c r="C243" s="18">
        <v>1414.78</v>
      </c>
      <c r="D243" s="18">
        <v>816.95</v>
      </c>
      <c r="E243" s="18">
        <v>567.26</v>
      </c>
      <c r="F243" s="18">
        <v>360.73</v>
      </c>
      <c r="G243" s="18">
        <v>197.34</v>
      </c>
      <c r="H243" s="18">
        <v>77.099999999999994</v>
      </c>
    </row>
    <row r="244" spans="1:8" x14ac:dyDescent="0.2">
      <c r="A244" s="37">
        <v>3060</v>
      </c>
      <c r="B244" s="19">
        <v>3069.99</v>
      </c>
      <c r="C244" s="18">
        <v>1421.78</v>
      </c>
      <c r="D244" s="18">
        <v>821.95</v>
      </c>
      <c r="E244" s="18">
        <v>571.26</v>
      </c>
      <c r="F244" s="18">
        <v>363.73</v>
      </c>
      <c r="G244" s="18">
        <v>199.34</v>
      </c>
      <c r="H244" s="18">
        <v>78.099999999999994</v>
      </c>
    </row>
    <row r="245" spans="1:8" x14ac:dyDescent="0.2">
      <c r="A245" s="37">
        <v>3070</v>
      </c>
      <c r="B245" s="19">
        <v>3079.99</v>
      </c>
      <c r="C245" s="18">
        <v>1428.78</v>
      </c>
      <c r="D245" s="18">
        <v>826.95</v>
      </c>
      <c r="E245" s="18">
        <v>575.26</v>
      </c>
      <c r="F245" s="18">
        <v>366.73</v>
      </c>
      <c r="G245" s="18">
        <v>201.34</v>
      </c>
      <c r="H245" s="18">
        <v>79.099999999999994</v>
      </c>
    </row>
    <row r="246" spans="1:8" x14ac:dyDescent="0.2">
      <c r="A246" s="37">
        <v>3080</v>
      </c>
      <c r="B246" s="19">
        <v>3089.99</v>
      </c>
      <c r="C246" s="18">
        <v>1435.78</v>
      </c>
      <c r="D246" s="18">
        <v>831.95</v>
      </c>
      <c r="E246" s="18">
        <v>579.26</v>
      </c>
      <c r="F246" s="18">
        <v>369.73</v>
      </c>
      <c r="G246" s="18">
        <v>203.34</v>
      </c>
      <c r="H246" s="18">
        <v>80.099999999999994</v>
      </c>
    </row>
    <row r="247" spans="1:8" x14ac:dyDescent="0.2">
      <c r="A247" s="37">
        <v>3090</v>
      </c>
      <c r="B247" s="19">
        <v>3099.99</v>
      </c>
      <c r="C247" s="18">
        <v>1442.78</v>
      </c>
      <c r="D247" s="18">
        <v>836.95</v>
      </c>
      <c r="E247" s="18">
        <v>583.26</v>
      </c>
      <c r="F247" s="18">
        <v>372.73</v>
      </c>
      <c r="G247" s="18">
        <v>205.34</v>
      </c>
      <c r="H247" s="18">
        <v>81.099999999999994</v>
      </c>
    </row>
    <row r="248" spans="1:8" x14ac:dyDescent="0.2">
      <c r="A248" s="37">
        <v>3100</v>
      </c>
      <c r="B248" s="19">
        <v>3109.99</v>
      </c>
      <c r="C248" s="18">
        <v>1449.78</v>
      </c>
      <c r="D248" s="18">
        <v>841.95</v>
      </c>
      <c r="E248" s="18">
        <v>587.26</v>
      </c>
      <c r="F248" s="18">
        <v>375.73</v>
      </c>
      <c r="G248" s="18">
        <v>207.34</v>
      </c>
      <c r="H248" s="18">
        <v>82.1</v>
      </c>
    </row>
    <row r="249" spans="1:8" x14ac:dyDescent="0.2">
      <c r="A249" s="37">
        <v>3110</v>
      </c>
      <c r="B249" s="19">
        <v>3119.99</v>
      </c>
      <c r="C249" s="18">
        <v>1456.78</v>
      </c>
      <c r="D249" s="18">
        <v>846.95</v>
      </c>
      <c r="E249" s="18">
        <v>591.26</v>
      </c>
      <c r="F249" s="18">
        <v>378.73</v>
      </c>
      <c r="G249" s="18">
        <v>209.34</v>
      </c>
      <c r="H249" s="18">
        <v>83.1</v>
      </c>
    </row>
    <row r="250" spans="1:8" x14ac:dyDescent="0.2">
      <c r="A250" s="37">
        <v>3120</v>
      </c>
      <c r="B250" s="19">
        <v>3129.99</v>
      </c>
      <c r="C250" s="18">
        <v>1463.78</v>
      </c>
      <c r="D250" s="18">
        <v>851.95</v>
      </c>
      <c r="E250" s="18">
        <v>595.26</v>
      </c>
      <c r="F250" s="18">
        <v>381.73</v>
      </c>
      <c r="G250" s="18">
        <v>211.34</v>
      </c>
      <c r="H250" s="18">
        <v>84.1</v>
      </c>
    </row>
    <row r="251" spans="1:8" x14ac:dyDescent="0.2">
      <c r="A251" s="37">
        <v>3130</v>
      </c>
      <c r="B251" s="19">
        <v>3139.99</v>
      </c>
      <c r="C251" s="18">
        <v>1470.78</v>
      </c>
      <c r="D251" s="18">
        <v>856.95</v>
      </c>
      <c r="E251" s="18">
        <v>599.26</v>
      </c>
      <c r="F251" s="18">
        <v>384.73</v>
      </c>
      <c r="G251" s="18">
        <v>213.34</v>
      </c>
      <c r="H251" s="18">
        <v>85.1</v>
      </c>
    </row>
    <row r="252" spans="1:8" x14ac:dyDescent="0.2">
      <c r="A252" s="37">
        <v>3140</v>
      </c>
      <c r="B252" s="19">
        <v>3149.99</v>
      </c>
      <c r="C252" s="18">
        <v>1477.78</v>
      </c>
      <c r="D252" s="18">
        <v>861.95</v>
      </c>
      <c r="E252" s="18">
        <v>603.26</v>
      </c>
      <c r="F252" s="18">
        <v>387.73</v>
      </c>
      <c r="G252" s="18">
        <v>215.34</v>
      </c>
      <c r="H252" s="18">
        <v>86.1</v>
      </c>
    </row>
    <row r="253" spans="1:8" x14ac:dyDescent="0.2">
      <c r="A253" s="44">
        <v>3150</v>
      </c>
      <c r="B253" s="45">
        <v>3154.15</v>
      </c>
      <c r="C253" s="18">
        <v>1484.78</v>
      </c>
      <c r="D253" s="18">
        <v>866.95</v>
      </c>
      <c r="E253" s="18">
        <v>607.26</v>
      </c>
      <c r="F253" s="18">
        <v>390.73</v>
      </c>
      <c r="G253" s="18">
        <v>217.34</v>
      </c>
      <c r="H253" s="18">
        <v>87.1</v>
      </c>
    </row>
    <row r="254" spans="1:8" x14ac:dyDescent="0.2">
      <c r="A254" s="47" t="s">
        <v>41</v>
      </c>
      <c r="B254" s="48"/>
      <c r="C254" s="48"/>
      <c r="D254" s="48"/>
      <c r="E254" s="48"/>
      <c r="F254" s="48"/>
      <c r="G254" s="48"/>
      <c r="H254" s="49"/>
    </row>
  </sheetData>
  <sheetProtection password="92D7" sheet="1" objects="1" scenarios="1" selectLockedCells="1"/>
  <mergeCells count="4">
    <mergeCell ref="A254:H254"/>
    <mergeCell ref="G11:I24"/>
    <mergeCell ref="C38:H38"/>
    <mergeCell ref="A38:B39"/>
  </mergeCells>
  <phoneticPr fontId="2" type="noConversion"/>
  <conditionalFormatting sqref="B40:B253">
    <cfRule type="expression" dxfId="3" priority="1" stopIfTrue="1">
      <formula>$A40=$I$28</formula>
    </cfRule>
  </conditionalFormatting>
  <conditionalFormatting sqref="C40:H253">
    <cfRule type="expression" dxfId="2" priority="2" stopIfTrue="1">
      <formula>$A40=$I$28</formula>
    </cfRule>
    <cfRule type="expression" dxfId="1" priority="3" stopIfTrue="1">
      <formula>$E$5=C$39</formula>
    </cfRule>
  </conditionalFormatting>
  <conditionalFormatting sqref="A40:A253">
    <cfRule type="cellIs" dxfId="0" priority="4" stopIfTrue="1" operator="equal">
      <formula>$I$28</formula>
    </cfRule>
  </conditionalFormatting>
  <dataValidations count="2">
    <dataValidation type="decimal" allowBlank="1" showInputMessage="1" showErrorMessage="1" sqref="E4">
      <formula1>0</formula1>
      <formula2>1000000</formula2>
    </dataValidation>
    <dataValidation type="list" allowBlank="1" showInputMessage="1" showErrorMessage="1" sqref="E5">
      <formula1>"0,1,2,3,4,5"</formula1>
    </dataValidation>
  </dataValidations>
  <hyperlinks>
    <hyperlink ref="A2" r:id="rId1"/>
  </hyperlinks>
  <printOptions headings="1"/>
  <pageMargins left="0.78740157480314965" right="0.19685039370078741" top="0.78740157480314965" bottom="0.39370078740157483" header="0.51181102362204722" footer="0.51181102362204722"/>
  <pageSetup paperSize="9" scale="75"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Berechnung</vt:lpstr>
      <vt:lpstr>Berechnung!_R378560</vt:lpstr>
      <vt:lpstr>Berechnung!Drucktitel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Liebig</dc:creator>
  <cp:lastModifiedBy>André Liebig</cp:lastModifiedBy>
  <cp:lastPrinted>2011-06-16T16:19:43Z</cp:lastPrinted>
  <dcterms:created xsi:type="dcterms:W3CDTF">2009-06-11T12:03:42Z</dcterms:created>
  <dcterms:modified xsi:type="dcterms:W3CDTF">2011-06-29T16:02:32Z</dcterms:modified>
</cp:coreProperties>
</file>